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270"/>
  </bookViews>
  <sheets>
    <sheet name="Лист1" sheetId="1" r:id="rId1"/>
  </sheets>
  <definedNames>
    <definedName name="_xlnm.Print_Area" localSheetId="0">Лист1!$A$2:$I$39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38" i="1"/>
  <c r="F38" i="1"/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9" i="1"/>
  <c r="F37" i="1"/>
  <c r="F36" i="1"/>
  <c r="F27" i="1"/>
  <c r="F26" i="1"/>
  <c r="F25" i="1"/>
  <c r="G20" i="1"/>
  <c r="G17" i="1"/>
  <c r="G11" i="1"/>
  <c r="G10" i="1"/>
  <c r="G9" i="1"/>
  <c r="G15" i="1"/>
  <c r="F35" i="1" l="1"/>
  <c r="F34" i="1"/>
  <c r="F33" i="1"/>
  <c r="F32" i="1"/>
  <c r="F31" i="1"/>
  <c r="F30" i="1"/>
  <c r="F29" i="1"/>
  <c r="F28" i="1"/>
  <c r="I12" i="1" l="1"/>
  <c r="I19" i="1" l="1"/>
  <c r="I20" i="1"/>
  <c r="I22" i="1"/>
  <c r="I26" i="1"/>
  <c r="I30" i="1"/>
  <c r="I32" i="1"/>
  <c r="I33" i="1"/>
  <c r="I34" i="1"/>
  <c r="I35" i="1"/>
  <c r="I36" i="1"/>
  <c r="I37" i="1"/>
  <c r="H19" i="1"/>
  <c r="H20" i="1"/>
  <c r="H22" i="1"/>
  <c r="H26" i="1"/>
  <c r="H30" i="1"/>
  <c r="H32" i="1"/>
  <c r="H33" i="1"/>
  <c r="H34" i="1"/>
  <c r="H35" i="1"/>
  <c r="H36" i="1"/>
  <c r="H37" i="1"/>
  <c r="I10" i="1" l="1"/>
  <c r="H25" i="1" l="1"/>
  <c r="I25" i="1"/>
  <c r="I13" i="1"/>
  <c r="H13" i="1"/>
  <c r="I17" i="1"/>
  <c r="H17" i="1"/>
  <c r="H12" i="1"/>
  <c r="H15" i="1"/>
  <c r="I15" i="1"/>
  <c r="H9" i="1"/>
  <c r="I9" i="1"/>
  <c r="I28" i="1"/>
  <c r="H28" i="1"/>
  <c r="I16" i="1"/>
  <c r="H16" i="1"/>
  <c r="H11" i="1"/>
  <c r="I11" i="1"/>
  <c r="H10" i="1"/>
  <c r="H31" i="1"/>
  <c r="I31" i="1"/>
  <c r="H18" i="1"/>
  <c r="I18" i="1"/>
  <c r="I29" i="1"/>
  <c r="H29" i="1"/>
  <c r="I24" i="1"/>
  <c r="H24" i="1"/>
  <c r="H23" i="1"/>
  <c r="I23" i="1"/>
  <c r="I27" i="1"/>
  <c r="H27" i="1"/>
  <c r="I21" i="1"/>
  <c r="H21" i="1"/>
  <c r="H14" i="1"/>
  <c r="I14" i="1"/>
  <c r="H39" i="1" l="1"/>
  <c r="I39" i="1"/>
</calcChain>
</file>

<file path=xl/sharedStrings.xml><?xml version="1.0" encoding="utf-8"?>
<sst xmlns="http://schemas.openxmlformats.org/spreadsheetml/2006/main" count="73" uniqueCount="63">
  <si>
    <t>№ п/п</t>
  </si>
  <si>
    <t>Наименование подстанции</t>
  </si>
  <si>
    <t>Место расположения</t>
  </si>
  <si>
    <t>Фактические замеры, кВт</t>
  </si>
  <si>
    <t>Профицит/дефицит мощности по фактическим замерам, кВт</t>
  </si>
  <si>
    <t xml:space="preserve">ПС 35/10 кВ "ГПП" </t>
  </si>
  <si>
    <t>г. Юрга</t>
  </si>
  <si>
    <t xml:space="preserve">ПС 110/10 кВ "Западная" </t>
  </si>
  <si>
    <t xml:space="preserve">ПС 110/10 кВ "Пионерная" </t>
  </si>
  <si>
    <t>пгт. Крапивинский</t>
  </si>
  <si>
    <t xml:space="preserve">ПС 35/0,4 кВ "Пихтовая" </t>
  </si>
  <si>
    <t>п. Большая Натальевка, Тисульский район</t>
  </si>
  <si>
    <t xml:space="preserve">ПС 35/6 кВ "Берикульская" </t>
  </si>
  <si>
    <t>п. Берикульский, Тисульский район</t>
  </si>
  <si>
    <t>ПС 35/6 кВ "Комсомольская"</t>
  </si>
  <si>
    <t>п. Комсомольск, Тисульский район</t>
  </si>
  <si>
    <t>ПС 35/10 кВ "ППШ"</t>
  </si>
  <si>
    <t>г. Полысаево</t>
  </si>
  <si>
    <t>ПС 35/6 кВ "Туманная"</t>
  </si>
  <si>
    <t>г. Таштагол</t>
  </si>
  <si>
    <t>ПС 35/6 кВ "Талон"</t>
  </si>
  <si>
    <t>ПС 35/6 кВ "п. Майский"</t>
  </si>
  <si>
    <t xml:space="preserve">ПС 35/0,4 кВ "Чулеш" </t>
  </si>
  <si>
    <t>п. Чулеш, Таштагольский район</t>
  </si>
  <si>
    <t>ПС 35/6 кВ "Коура"</t>
  </si>
  <si>
    <t>Таштагольский район</t>
  </si>
  <si>
    <t>ПС 35/6 кВ "Спасск"</t>
  </si>
  <si>
    <t>п. Спасск, Таштагольский район</t>
  </si>
  <si>
    <t>ПС 35/6 кВ "Сухаринка"</t>
  </si>
  <si>
    <t>пгт. Темиртау</t>
  </si>
  <si>
    <t>ПС 35/6 кВ "Утуя"</t>
  </si>
  <si>
    <t>пгт. Шерегеш</t>
  </si>
  <si>
    <t>ПС 35/6 кВ "Каритшал"</t>
  </si>
  <si>
    <t>ПС 35/10 кВ "Украинская"</t>
  </si>
  <si>
    <t>пгт. Яя</t>
  </si>
  <si>
    <t>Загрузка, %</t>
  </si>
  <si>
    <t>Сводная информация*</t>
  </si>
  <si>
    <t>ПС 35/6 кВ "Ключевая"</t>
  </si>
  <si>
    <t>ПС 35/10 кВ "Парковая"</t>
  </si>
  <si>
    <t>г. Осинники</t>
  </si>
  <si>
    <t>г. Белово</t>
  </si>
  <si>
    <t>ПС 110/10 "Урожайная"</t>
  </si>
  <si>
    <t>ПС 35/6 кВ "Дальние горы"</t>
  </si>
  <si>
    <t>ПС 35/6 кВ "Кайчакская"</t>
  </si>
  <si>
    <t>ПС 35/0,4 "Талон-2"</t>
  </si>
  <si>
    <t>г. Киселевск</t>
  </si>
  <si>
    <t>Тисульский район</t>
  </si>
  <si>
    <t>ПС 35/6 кВ "Осинниковская городская"</t>
  </si>
  <si>
    <t>п. Талон, Алтайский край</t>
  </si>
  <si>
    <t>п. Майск, Алтайский край</t>
  </si>
  <si>
    <t>ПС 35/6 кВ "Селезень"</t>
  </si>
  <si>
    <t>ПС 35/6 "Снежная"</t>
  </si>
  <si>
    <t>ПС 110/35/6 Юбилейная"</t>
  </si>
  <si>
    <t>г. Новокузнецк</t>
  </si>
  <si>
    <t>ПС 35/6 "Антоновская"</t>
  </si>
  <si>
    <t>ПС 110/10 "Ресурсная"</t>
  </si>
  <si>
    <t>ПС 35/6 кВ "Спорткомплекс"</t>
  </si>
  <si>
    <t>Приложение №1</t>
  </si>
  <si>
    <t>Мощность трансформаторов (n-1), кВт</t>
  </si>
  <si>
    <t>Мощность трансформаторов, кВА</t>
  </si>
  <si>
    <t>ПС 35/0,4 "Верхний Таймет"</t>
  </si>
  <si>
    <t>п. Верхний Таймет</t>
  </si>
  <si>
    <t>о наличии объёма свободной для технологического присоединения потребителей трансформаторной мощности по центрам питания 35 кВ и выше (на 01.01.2024)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</si>
</sst>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/>
    <xf numFmtId="0" fontId="1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abSelected="1" view="pageBreakPreview" zoomScale="85" zoomScaleNormal="85" zoomScaleSheetLayoutView="85" workbookViewId="0">
      <pane ySplit="8" topLeftCell="A21" activePane="bottomLeft" state="frozen"/>
      <selection pane="bottomLeft" activeCell="N6" sqref="N6"/>
    </sheetView>
  </sheetViews>
  <sheetFormatPr defaultRowHeight="15" x14ac:dyDescent="0.25"/>
  <cols>
    <col min="1" max="1" width="5" customWidth="1"/>
    <col min="2" max="2" width="8.85546875" customWidth="1"/>
    <col min="3" max="3" width="35.5703125" customWidth="1"/>
    <col min="4" max="4" width="34.5703125" customWidth="1"/>
    <col min="5" max="6" width="14.42578125" customWidth="1"/>
    <col min="7" max="7" width="16" customWidth="1"/>
    <col min="8" max="8" width="23.85546875" customWidth="1"/>
    <col min="9" max="9" width="25.7109375" customWidth="1"/>
  </cols>
  <sheetData>
    <row r="2" spans="2:9" ht="16.5" customHeight="1" x14ac:dyDescent="0.25">
      <c r="I2" s="4" t="s">
        <v>57</v>
      </c>
    </row>
    <row r="3" spans="2:9" ht="25.5" customHeight="1" x14ac:dyDescent="0.25">
      <c r="B3" s="21" t="s">
        <v>36</v>
      </c>
      <c r="C3" s="21"/>
      <c r="D3" s="21"/>
      <c r="E3" s="21"/>
      <c r="F3" s="21"/>
      <c r="G3" s="21"/>
      <c r="H3" s="21"/>
      <c r="I3" s="21"/>
    </row>
    <row r="4" spans="2:9" ht="33.75" customHeight="1" x14ac:dyDescent="0.25">
      <c r="B4" s="21" t="s">
        <v>62</v>
      </c>
      <c r="C4" s="21"/>
      <c r="D4" s="21"/>
      <c r="E4" s="21"/>
      <c r="F4" s="21"/>
      <c r="G4" s="21"/>
      <c r="H4" s="21"/>
      <c r="I4" s="21"/>
    </row>
    <row r="5" spans="2:9" ht="17.25" customHeight="1" x14ac:dyDescent="0.25">
      <c r="B5" s="3"/>
      <c r="C5" s="3"/>
      <c r="D5" s="3"/>
      <c r="E5" s="3"/>
      <c r="F5" s="5"/>
      <c r="G5" s="3"/>
      <c r="H5" s="3"/>
      <c r="I5" s="3"/>
    </row>
    <row r="7" spans="2:9" ht="88.5" customHeight="1" x14ac:dyDescent="0.25">
      <c r="B7" s="2" t="s">
        <v>0</v>
      </c>
      <c r="C7" s="1" t="s">
        <v>1</v>
      </c>
      <c r="D7" s="1" t="s">
        <v>2</v>
      </c>
      <c r="E7" s="2" t="s">
        <v>59</v>
      </c>
      <c r="F7" s="2" t="s">
        <v>58</v>
      </c>
      <c r="G7" s="2" t="s">
        <v>3</v>
      </c>
      <c r="H7" s="2" t="s">
        <v>4</v>
      </c>
      <c r="I7" s="2" t="s">
        <v>35</v>
      </c>
    </row>
    <row r="8" spans="2:9" ht="18.75" x14ac:dyDescent="0.25">
      <c r="B8" s="2">
        <v>1</v>
      </c>
      <c r="C8" s="1">
        <v>2</v>
      </c>
      <c r="D8" s="1">
        <v>3</v>
      </c>
      <c r="E8" s="2">
        <v>4</v>
      </c>
      <c r="F8" s="2">
        <v>5</v>
      </c>
      <c r="G8" s="1">
        <v>6</v>
      </c>
      <c r="H8" s="2">
        <v>7</v>
      </c>
      <c r="I8" s="2">
        <v>8</v>
      </c>
    </row>
    <row r="9" spans="2:9" ht="18.75" x14ac:dyDescent="0.3">
      <c r="B9" s="6">
        <v>1</v>
      </c>
      <c r="C9" s="6" t="s">
        <v>55</v>
      </c>
      <c r="D9" s="7" t="s">
        <v>6</v>
      </c>
      <c r="E9" s="8">
        <v>32000</v>
      </c>
      <c r="F9" s="8">
        <f t="shared" ref="F9:F15" si="0">((E9/2))*0.93</f>
        <v>14880</v>
      </c>
      <c r="G9" s="18">
        <f>(22032/24)+(19257/24)</f>
        <v>1720.375</v>
      </c>
      <c r="H9" s="10">
        <f>F9-G9</f>
        <v>13159.625</v>
      </c>
      <c r="I9" s="11">
        <f>G9/F9</f>
        <v>0.11561659946236559</v>
      </c>
    </row>
    <row r="10" spans="2:9" ht="18.75" x14ac:dyDescent="0.25">
      <c r="B10" s="6">
        <v>2</v>
      </c>
      <c r="C10" s="6" t="s">
        <v>7</v>
      </c>
      <c r="D10" s="7" t="s">
        <v>6</v>
      </c>
      <c r="E10" s="8">
        <v>50000</v>
      </c>
      <c r="F10" s="8">
        <f t="shared" si="0"/>
        <v>23250</v>
      </c>
      <c r="G10" s="17">
        <f>(99307/24)+(99306/24)</f>
        <v>8275.5416666666679</v>
      </c>
      <c r="H10" s="10">
        <f>F10-G10</f>
        <v>14974.458333333332</v>
      </c>
      <c r="I10" s="11">
        <f t="shared" ref="I10:I39" si="1">G10/F10</f>
        <v>0.35593727598566316</v>
      </c>
    </row>
    <row r="11" spans="2:9" ht="18.75" x14ac:dyDescent="0.25">
      <c r="B11" s="6">
        <v>3</v>
      </c>
      <c r="C11" s="6" t="s">
        <v>41</v>
      </c>
      <c r="D11" s="7" t="s">
        <v>6</v>
      </c>
      <c r="E11" s="8">
        <v>32000</v>
      </c>
      <c r="F11" s="8">
        <f t="shared" si="0"/>
        <v>14880</v>
      </c>
      <c r="G11" s="17">
        <f>(156734/24)+(244722/24)</f>
        <v>16727.333333333332</v>
      </c>
      <c r="H11" s="10">
        <f t="shared" ref="H11:H39" si="2">F11-G11</f>
        <v>-1847.3333333333321</v>
      </c>
      <c r="I11" s="11">
        <f t="shared" si="1"/>
        <v>1.1241487455197132</v>
      </c>
    </row>
    <row r="12" spans="2:9" ht="18.75" x14ac:dyDescent="0.25">
      <c r="B12" s="6">
        <v>4</v>
      </c>
      <c r="C12" s="6" t="s">
        <v>5</v>
      </c>
      <c r="D12" s="7" t="s">
        <v>6</v>
      </c>
      <c r="E12" s="12">
        <v>20000</v>
      </c>
      <c r="F12" s="8">
        <f t="shared" si="0"/>
        <v>9300</v>
      </c>
      <c r="G12" s="17">
        <v>7185</v>
      </c>
      <c r="H12" s="10">
        <f t="shared" si="2"/>
        <v>2115</v>
      </c>
      <c r="I12" s="11">
        <f>G12/F12</f>
        <v>0.77258064516129032</v>
      </c>
    </row>
    <row r="13" spans="2:9" ht="19.5" customHeight="1" x14ac:dyDescent="0.25">
      <c r="B13" s="6">
        <v>5</v>
      </c>
      <c r="C13" s="6" t="s">
        <v>52</v>
      </c>
      <c r="D13" s="7" t="s">
        <v>53</v>
      </c>
      <c r="E13" s="8">
        <v>80000</v>
      </c>
      <c r="F13" s="8">
        <f t="shared" si="0"/>
        <v>37200</v>
      </c>
      <c r="G13" s="16">
        <v>38924</v>
      </c>
      <c r="H13" s="10">
        <f t="shared" si="2"/>
        <v>-1724</v>
      </c>
      <c r="I13" s="11">
        <f t="shared" si="1"/>
        <v>1.0463440860215054</v>
      </c>
    </row>
    <row r="14" spans="2:9" ht="21.75" customHeight="1" x14ac:dyDescent="0.25">
      <c r="B14" s="6">
        <v>6</v>
      </c>
      <c r="C14" s="6" t="s">
        <v>54</v>
      </c>
      <c r="D14" s="7" t="s">
        <v>53</v>
      </c>
      <c r="E14" s="8">
        <v>40000</v>
      </c>
      <c r="F14" s="8">
        <f t="shared" si="0"/>
        <v>18600</v>
      </c>
      <c r="G14" s="16">
        <v>19854</v>
      </c>
      <c r="H14" s="10">
        <f t="shared" si="2"/>
        <v>-1254</v>
      </c>
      <c r="I14" s="11">
        <f t="shared" si="1"/>
        <v>1.0674193548387096</v>
      </c>
    </row>
    <row r="15" spans="2:9" ht="18.75" customHeight="1" x14ac:dyDescent="0.3">
      <c r="B15" s="6">
        <v>7</v>
      </c>
      <c r="C15" s="6" t="s">
        <v>8</v>
      </c>
      <c r="D15" s="14" t="s">
        <v>9</v>
      </c>
      <c r="E15" s="8">
        <v>12600</v>
      </c>
      <c r="F15" s="8">
        <f t="shared" si="0"/>
        <v>5859</v>
      </c>
      <c r="G15" s="18">
        <f>(25694/24)+(29914/24)</f>
        <v>2317</v>
      </c>
      <c r="H15" s="10">
        <f t="shared" si="2"/>
        <v>3542</v>
      </c>
      <c r="I15" s="11">
        <f t="shared" si="1"/>
        <v>0.39545997610513739</v>
      </c>
    </row>
    <row r="16" spans="2:9" ht="37.5" x14ac:dyDescent="0.25">
      <c r="B16" s="6">
        <v>8</v>
      </c>
      <c r="C16" s="6" t="s">
        <v>10</v>
      </c>
      <c r="D16" s="14" t="s">
        <v>11</v>
      </c>
      <c r="E16" s="8">
        <v>400</v>
      </c>
      <c r="F16" s="8">
        <f>E16*0.93</f>
        <v>372</v>
      </c>
      <c r="G16" s="19">
        <v>15</v>
      </c>
      <c r="H16" s="10">
        <f t="shared" si="2"/>
        <v>357</v>
      </c>
      <c r="I16" s="11">
        <f t="shared" si="1"/>
        <v>4.0322580645161289E-2</v>
      </c>
    </row>
    <row r="17" spans="2:9" ht="37.5" x14ac:dyDescent="0.25">
      <c r="B17" s="6">
        <v>9</v>
      </c>
      <c r="C17" s="6" t="s">
        <v>12</v>
      </c>
      <c r="D17" s="14" t="s">
        <v>13</v>
      </c>
      <c r="E17" s="8">
        <v>2800</v>
      </c>
      <c r="F17" s="8">
        <f>((E17/2))*0.93</f>
        <v>1302</v>
      </c>
      <c r="G17" s="10">
        <f>(5622/24)+(8260/24)</f>
        <v>578.41666666666674</v>
      </c>
      <c r="H17" s="10">
        <f t="shared" si="2"/>
        <v>723.58333333333326</v>
      </c>
      <c r="I17" s="11">
        <f t="shared" si="1"/>
        <v>0.44425243215565802</v>
      </c>
    </row>
    <row r="18" spans="2:9" ht="37.5" x14ac:dyDescent="0.25">
      <c r="B18" s="6">
        <v>10</v>
      </c>
      <c r="C18" s="6" t="s">
        <v>14</v>
      </c>
      <c r="D18" s="14" t="s">
        <v>15</v>
      </c>
      <c r="E18" s="8">
        <v>3200</v>
      </c>
      <c r="F18" s="8">
        <f>((E18/2))*0.93</f>
        <v>1488</v>
      </c>
      <c r="G18" s="9">
        <v>892</v>
      </c>
      <c r="H18" s="10">
        <f t="shared" si="2"/>
        <v>596</v>
      </c>
      <c r="I18" s="11">
        <f t="shared" si="1"/>
        <v>0.59946236559139787</v>
      </c>
    </row>
    <row r="19" spans="2:9" ht="18.75" customHeight="1" x14ac:dyDescent="0.25">
      <c r="B19" s="6">
        <v>11</v>
      </c>
      <c r="C19" s="6" t="s">
        <v>43</v>
      </c>
      <c r="D19" s="14" t="s">
        <v>46</v>
      </c>
      <c r="E19" s="8">
        <v>1000</v>
      </c>
      <c r="F19" s="8">
        <f>E19*0.93</f>
        <v>930</v>
      </c>
      <c r="G19" s="20">
        <v>261</v>
      </c>
      <c r="H19" s="10">
        <f t="shared" si="2"/>
        <v>669</v>
      </c>
      <c r="I19" s="11">
        <f t="shared" si="1"/>
        <v>0.28064516129032258</v>
      </c>
    </row>
    <row r="20" spans="2:9" ht="21.75" customHeight="1" x14ac:dyDescent="0.25">
      <c r="B20" s="6">
        <v>12</v>
      </c>
      <c r="C20" s="6" t="s">
        <v>16</v>
      </c>
      <c r="D20" s="14" t="s">
        <v>17</v>
      </c>
      <c r="E20" s="8">
        <v>20000</v>
      </c>
      <c r="F20" s="8">
        <f>((E20/2))*0.93</f>
        <v>9300</v>
      </c>
      <c r="G20" s="20">
        <f>(75131/24)+(72801/24)</f>
        <v>6163.8333333333339</v>
      </c>
      <c r="H20" s="10">
        <f t="shared" si="2"/>
        <v>3136.1666666666661</v>
      </c>
      <c r="I20" s="11">
        <f t="shared" si="1"/>
        <v>0.6627777777777778</v>
      </c>
    </row>
    <row r="21" spans="2:9" ht="24" customHeight="1" x14ac:dyDescent="0.25">
      <c r="B21" s="6">
        <v>13</v>
      </c>
      <c r="C21" s="6" t="s">
        <v>18</v>
      </c>
      <c r="D21" s="14" t="s">
        <v>19</v>
      </c>
      <c r="E21" s="8">
        <v>8000</v>
      </c>
      <c r="F21" s="8">
        <f>((E21/2))*0.93</f>
        <v>3720</v>
      </c>
      <c r="G21" s="20">
        <v>1051</v>
      </c>
      <c r="H21" s="10">
        <f t="shared" si="2"/>
        <v>2669</v>
      </c>
      <c r="I21" s="11">
        <f t="shared" si="1"/>
        <v>0.28252688172043011</v>
      </c>
    </row>
    <row r="22" spans="2:9" ht="18.75" customHeight="1" x14ac:dyDescent="0.25">
      <c r="B22" s="13">
        <v>14</v>
      </c>
      <c r="C22" s="13" t="s">
        <v>24</v>
      </c>
      <c r="D22" s="14" t="s">
        <v>25</v>
      </c>
      <c r="E22" s="13">
        <v>1000</v>
      </c>
      <c r="F22" s="8">
        <f t="shared" ref="F22:F27" si="3">E22*0.93</f>
        <v>930</v>
      </c>
      <c r="G22" s="20">
        <v>238</v>
      </c>
      <c r="H22" s="10">
        <f t="shared" si="2"/>
        <v>692</v>
      </c>
      <c r="I22" s="11">
        <f t="shared" si="1"/>
        <v>0.25591397849462366</v>
      </c>
    </row>
    <row r="23" spans="2:9" ht="37.5" x14ac:dyDescent="0.25">
      <c r="B23" s="6">
        <v>15</v>
      </c>
      <c r="C23" s="6" t="s">
        <v>26</v>
      </c>
      <c r="D23" s="14" t="s">
        <v>27</v>
      </c>
      <c r="E23" s="8">
        <v>1600</v>
      </c>
      <c r="F23" s="8">
        <f t="shared" si="3"/>
        <v>1488</v>
      </c>
      <c r="G23" s="10">
        <v>605</v>
      </c>
      <c r="H23" s="10">
        <f t="shared" si="2"/>
        <v>883</v>
      </c>
      <c r="I23" s="11">
        <f t="shared" si="1"/>
        <v>0.40658602150537637</v>
      </c>
    </row>
    <row r="24" spans="2:9" ht="37.5" x14ac:dyDescent="0.25">
      <c r="B24" s="6">
        <v>16</v>
      </c>
      <c r="C24" s="6" t="s">
        <v>22</v>
      </c>
      <c r="D24" s="14" t="s">
        <v>23</v>
      </c>
      <c r="E24" s="8">
        <v>400</v>
      </c>
      <c r="F24" s="8">
        <f t="shared" si="3"/>
        <v>372</v>
      </c>
      <c r="G24" s="10">
        <v>115</v>
      </c>
      <c r="H24" s="10">
        <f t="shared" si="2"/>
        <v>257</v>
      </c>
      <c r="I24" s="11">
        <f t="shared" si="1"/>
        <v>0.30913978494623656</v>
      </c>
    </row>
    <row r="25" spans="2:9" ht="18.75" x14ac:dyDescent="0.25">
      <c r="B25" s="6">
        <v>17</v>
      </c>
      <c r="C25" s="6" t="s">
        <v>50</v>
      </c>
      <c r="D25" s="7" t="s">
        <v>25</v>
      </c>
      <c r="E25" s="8">
        <v>2500</v>
      </c>
      <c r="F25" s="8">
        <f t="shared" si="3"/>
        <v>2325</v>
      </c>
      <c r="G25" s="10">
        <v>276</v>
      </c>
      <c r="H25" s="10">
        <f t="shared" si="2"/>
        <v>2049</v>
      </c>
      <c r="I25" s="11">
        <f t="shared" si="1"/>
        <v>0.11870967741935484</v>
      </c>
    </row>
    <row r="26" spans="2:9" ht="18.75" x14ac:dyDescent="0.25">
      <c r="B26" s="6">
        <v>18</v>
      </c>
      <c r="C26" s="6" t="s">
        <v>28</v>
      </c>
      <c r="D26" s="7" t="s">
        <v>29</v>
      </c>
      <c r="E26" s="8">
        <v>1000</v>
      </c>
      <c r="F26" s="8">
        <f t="shared" si="3"/>
        <v>930</v>
      </c>
      <c r="G26" s="10">
        <v>120</v>
      </c>
      <c r="H26" s="10">
        <f t="shared" si="2"/>
        <v>810</v>
      </c>
      <c r="I26" s="11">
        <f t="shared" si="1"/>
        <v>0.12903225806451613</v>
      </c>
    </row>
    <row r="27" spans="2:9" ht="18.75" x14ac:dyDescent="0.25">
      <c r="B27" s="6">
        <v>19</v>
      </c>
      <c r="C27" s="13" t="s">
        <v>32</v>
      </c>
      <c r="D27" s="14" t="s">
        <v>31</v>
      </c>
      <c r="E27" s="8">
        <v>4000</v>
      </c>
      <c r="F27" s="8">
        <f t="shared" si="3"/>
        <v>3720</v>
      </c>
      <c r="G27" s="10">
        <v>1921</v>
      </c>
      <c r="H27" s="10">
        <f t="shared" si="2"/>
        <v>1799</v>
      </c>
      <c r="I27" s="11">
        <f t="shared" si="1"/>
        <v>0.51639784946236555</v>
      </c>
    </row>
    <row r="28" spans="2:9" ht="18.75" x14ac:dyDescent="0.25">
      <c r="B28" s="6">
        <v>20</v>
      </c>
      <c r="C28" s="6" t="s">
        <v>30</v>
      </c>
      <c r="D28" s="7" t="s">
        <v>31</v>
      </c>
      <c r="E28" s="8">
        <v>5000</v>
      </c>
      <c r="F28" s="8">
        <f t="shared" ref="F28:F35" si="4">((E28/2))*0.93</f>
        <v>2325</v>
      </c>
      <c r="G28" s="9">
        <v>492</v>
      </c>
      <c r="H28" s="10">
        <f t="shared" si="2"/>
        <v>1833</v>
      </c>
      <c r="I28" s="11">
        <f t="shared" si="1"/>
        <v>0.21161290322580645</v>
      </c>
    </row>
    <row r="29" spans="2:9" ht="18.75" x14ac:dyDescent="0.25">
      <c r="B29" s="6">
        <v>21</v>
      </c>
      <c r="C29" s="6" t="s">
        <v>56</v>
      </c>
      <c r="D29" s="7" t="s">
        <v>31</v>
      </c>
      <c r="E29" s="8">
        <v>12600</v>
      </c>
      <c r="F29" s="8">
        <f t="shared" si="4"/>
        <v>5859</v>
      </c>
      <c r="G29" s="9">
        <v>6562</v>
      </c>
      <c r="H29" s="10">
        <f t="shared" si="2"/>
        <v>-703</v>
      </c>
      <c r="I29" s="11">
        <f t="shared" si="1"/>
        <v>1.1199863457927974</v>
      </c>
    </row>
    <row r="30" spans="2:9" ht="18.75" x14ac:dyDescent="0.25">
      <c r="B30" s="6">
        <v>22</v>
      </c>
      <c r="C30" s="6" t="s">
        <v>37</v>
      </c>
      <c r="D30" s="14" t="s">
        <v>31</v>
      </c>
      <c r="E30" s="8">
        <v>20000</v>
      </c>
      <c r="F30" s="8">
        <f t="shared" si="4"/>
        <v>9300</v>
      </c>
      <c r="G30" s="9">
        <v>6228</v>
      </c>
      <c r="H30" s="10">
        <f t="shared" si="2"/>
        <v>3072</v>
      </c>
      <c r="I30" s="11">
        <f t="shared" si="1"/>
        <v>0.66967741935483871</v>
      </c>
    </row>
    <row r="31" spans="2:9" ht="18.75" x14ac:dyDescent="0.25">
      <c r="B31" s="6">
        <v>23</v>
      </c>
      <c r="C31" s="6" t="s">
        <v>51</v>
      </c>
      <c r="D31" s="7" t="s">
        <v>31</v>
      </c>
      <c r="E31" s="8">
        <v>12600</v>
      </c>
      <c r="F31" s="8">
        <f t="shared" si="4"/>
        <v>5859</v>
      </c>
      <c r="G31" s="10">
        <v>1920</v>
      </c>
      <c r="H31" s="10">
        <f t="shared" si="2"/>
        <v>3939</v>
      </c>
      <c r="I31" s="11">
        <f t="shared" si="1"/>
        <v>0.32770097286226318</v>
      </c>
    </row>
    <row r="32" spans="2:9" ht="18.75" x14ac:dyDescent="0.25">
      <c r="B32" s="6">
        <v>24</v>
      </c>
      <c r="C32" s="15" t="s">
        <v>33</v>
      </c>
      <c r="D32" s="7" t="s">
        <v>34</v>
      </c>
      <c r="E32" s="8">
        <v>8000</v>
      </c>
      <c r="F32" s="8">
        <f t="shared" si="4"/>
        <v>3720</v>
      </c>
      <c r="G32" s="9">
        <v>2593</v>
      </c>
      <c r="H32" s="10">
        <f t="shared" si="2"/>
        <v>1127</v>
      </c>
      <c r="I32" s="11">
        <f t="shared" si="1"/>
        <v>0.69704301075268815</v>
      </c>
    </row>
    <row r="33" spans="2:9" ht="35.25" customHeight="1" x14ac:dyDescent="0.25">
      <c r="B33" s="6">
        <v>25</v>
      </c>
      <c r="C33" s="15" t="s">
        <v>47</v>
      </c>
      <c r="D33" s="7" t="s">
        <v>39</v>
      </c>
      <c r="E33" s="8">
        <v>20000</v>
      </c>
      <c r="F33" s="8">
        <f t="shared" si="4"/>
        <v>9300</v>
      </c>
      <c r="G33" s="9">
        <v>4387</v>
      </c>
      <c r="H33" s="10">
        <f t="shared" si="2"/>
        <v>4913</v>
      </c>
      <c r="I33" s="11">
        <f t="shared" si="1"/>
        <v>0.4717204301075269</v>
      </c>
    </row>
    <row r="34" spans="2:9" ht="18.75" x14ac:dyDescent="0.25">
      <c r="B34" s="6">
        <v>26</v>
      </c>
      <c r="C34" s="6" t="s">
        <v>38</v>
      </c>
      <c r="D34" s="14" t="s">
        <v>40</v>
      </c>
      <c r="E34" s="8">
        <v>20000</v>
      </c>
      <c r="F34" s="8">
        <f t="shared" si="4"/>
        <v>9300</v>
      </c>
      <c r="G34" s="10">
        <v>2482</v>
      </c>
      <c r="H34" s="10">
        <f t="shared" si="2"/>
        <v>6818</v>
      </c>
      <c r="I34" s="11">
        <f t="shared" si="1"/>
        <v>0.26688172043010755</v>
      </c>
    </row>
    <row r="35" spans="2:9" ht="18.75" x14ac:dyDescent="0.25">
      <c r="B35" s="6">
        <v>27</v>
      </c>
      <c r="C35" s="6" t="s">
        <v>42</v>
      </c>
      <c r="D35" s="7" t="s">
        <v>45</v>
      </c>
      <c r="E35" s="8">
        <v>20000</v>
      </c>
      <c r="F35" s="8">
        <f t="shared" si="4"/>
        <v>9300</v>
      </c>
      <c r="G35" s="9">
        <v>1592</v>
      </c>
      <c r="H35" s="10">
        <f t="shared" si="2"/>
        <v>7708</v>
      </c>
      <c r="I35" s="11">
        <f t="shared" si="1"/>
        <v>0.17118279569892472</v>
      </c>
    </row>
    <row r="36" spans="2:9" ht="18.75" x14ac:dyDescent="0.25">
      <c r="B36" s="6">
        <v>28</v>
      </c>
      <c r="C36" s="6" t="s">
        <v>20</v>
      </c>
      <c r="D36" s="14" t="s">
        <v>48</v>
      </c>
      <c r="E36" s="8">
        <v>1000</v>
      </c>
      <c r="F36" s="8">
        <f>E36*0.93</f>
        <v>930</v>
      </c>
      <c r="G36" s="9">
        <v>160</v>
      </c>
      <c r="H36" s="10">
        <f t="shared" si="2"/>
        <v>770</v>
      </c>
      <c r="I36" s="11">
        <f t="shared" si="1"/>
        <v>0.17204301075268819</v>
      </c>
    </row>
    <row r="37" spans="2:9" ht="18.75" x14ac:dyDescent="0.25">
      <c r="B37" s="6">
        <v>29</v>
      </c>
      <c r="C37" s="6" t="s">
        <v>21</v>
      </c>
      <c r="D37" s="14" t="s">
        <v>49</v>
      </c>
      <c r="E37" s="8">
        <v>1000</v>
      </c>
      <c r="F37" s="8">
        <f>E37*0.93</f>
        <v>930</v>
      </c>
      <c r="G37" s="9">
        <v>80</v>
      </c>
      <c r="H37" s="10">
        <f t="shared" si="2"/>
        <v>850</v>
      </c>
      <c r="I37" s="11">
        <f t="shared" si="1"/>
        <v>8.6021505376344093E-2</v>
      </c>
    </row>
    <row r="38" spans="2:9" ht="18.75" x14ac:dyDescent="0.25">
      <c r="B38" s="6">
        <v>30</v>
      </c>
      <c r="C38" s="6" t="s">
        <v>60</v>
      </c>
      <c r="D38" s="14" t="s">
        <v>61</v>
      </c>
      <c r="E38" s="8">
        <v>100</v>
      </c>
      <c r="F38" s="8">
        <f>E38*0.93</f>
        <v>93</v>
      </c>
      <c r="G38" s="9">
        <v>25</v>
      </c>
      <c r="H38" s="10">
        <f t="shared" si="2"/>
        <v>68</v>
      </c>
      <c r="I38" s="11">
        <f t="shared" si="1"/>
        <v>0.26881720430107525</v>
      </c>
    </row>
    <row r="39" spans="2:9" ht="18.75" x14ac:dyDescent="0.25">
      <c r="B39" s="6">
        <v>31</v>
      </c>
      <c r="C39" s="6" t="s">
        <v>44</v>
      </c>
      <c r="D39" s="7" t="s">
        <v>48</v>
      </c>
      <c r="E39" s="8">
        <v>250</v>
      </c>
      <c r="F39" s="8">
        <f>E39*0.93</f>
        <v>232.5</v>
      </c>
      <c r="G39" s="9">
        <v>80</v>
      </c>
      <c r="H39" s="10">
        <f t="shared" si="2"/>
        <v>152.5</v>
      </c>
      <c r="I39" s="11">
        <f t="shared" si="1"/>
        <v>0.34408602150537637</v>
      </c>
    </row>
  </sheetData>
  <mergeCells count="2">
    <mergeCell ref="B3:I3"/>
    <mergeCell ref="B4:I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2024-01-23T06:53:37Z</dcterms:modified>
</cp:coreProperties>
</file>