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LD DISC\Dokum\Документы на сайт (Энсбыт)\На сайт 2021 ДБЭ\"/>
    </mc:Choice>
  </mc:AlternateContent>
  <bookViews>
    <workbookView xWindow="285" yWindow="330" windowWidth="22695" windowHeight="9270"/>
  </bookViews>
  <sheets>
    <sheet name="Лист1" sheetId="1" r:id="rId1"/>
  </sheets>
  <definedNames>
    <definedName name="_xlnm.Print_Titles" localSheetId="0">Лист1!$6:$9</definedName>
    <definedName name="_xlnm.Print_Area" localSheetId="0">Лист1!$A$3:$T$288</definedName>
  </definedNames>
  <calcPr calcId="162913"/>
</workbook>
</file>

<file path=xl/calcChain.xml><?xml version="1.0" encoding="utf-8"?>
<calcChain xmlns="http://schemas.openxmlformats.org/spreadsheetml/2006/main">
  <c r="R43" i="1" l="1"/>
  <c r="R39" i="1"/>
  <c r="R37" i="1"/>
  <c r="J42" i="1"/>
  <c r="C42" i="1"/>
  <c r="D44" i="1"/>
  <c r="E44" i="1"/>
  <c r="F44" i="1"/>
  <c r="G44" i="1"/>
  <c r="H44" i="1"/>
  <c r="I44" i="1"/>
  <c r="E239" i="1" l="1"/>
  <c r="F239" i="1"/>
  <c r="G239" i="1"/>
  <c r="H239" i="1"/>
  <c r="I239" i="1"/>
  <c r="D239" i="1"/>
  <c r="K239" i="1"/>
  <c r="L239" i="1"/>
  <c r="M239" i="1"/>
  <c r="N239" i="1"/>
  <c r="O239" i="1"/>
  <c r="P239" i="1"/>
  <c r="Q239" i="1"/>
  <c r="R239" i="1"/>
  <c r="S239" i="1"/>
  <c r="J238" i="1"/>
  <c r="A214" i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J241" i="1"/>
  <c r="J242" i="1"/>
  <c r="J243" i="1"/>
  <c r="J244" i="1"/>
  <c r="J245" i="1"/>
  <c r="K246" i="1"/>
  <c r="L246" i="1"/>
  <c r="M246" i="1"/>
  <c r="N246" i="1"/>
  <c r="O246" i="1"/>
  <c r="P246" i="1"/>
  <c r="Q246" i="1"/>
  <c r="R246" i="1"/>
  <c r="S246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K264" i="1"/>
  <c r="L264" i="1"/>
  <c r="M264" i="1"/>
  <c r="N264" i="1"/>
  <c r="O264" i="1"/>
  <c r="P264" i="1"/>
  <c r="Q264" i="1"/>
  <c r="R264" i="1"/>
  <c r="S264" i="1"/>
  <c r="J266" i="1"/>
  <c r="J267" i="1"/>
  <c r="J268" i="1"/>
  <c r="J269" i="1"/>
  <c r="J270" i="1"/>
  <c r="J271" i="1"/>
  <c r="J272" i="1"/>
  <c r="J273" i="1"/>
  <c r="K274" i="1"/>
  <c r="L274" i="1"/>
  <c r="M274" i="1"/>
  <c r="N274" i="1"/>
  <c r="O274" i="1"/>
  <c r="P274" i="1"/>
  <c r="Q274" i="1"/>
  <c r="R274" i="1"/>
  <c r="S274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39" i="1" l="1"/>
  <c r="J274" i="1"/>
  <c r="J264" i="1"/>
  <c r="J246" i="1"/>
  <c r="C220" i="1" l="1"/>
  <c r="C224" i="1"/>
  <c r="C228" i="1"/>
  <c r="C232" i="1"/>
  <c r="C236" i="1"/>
  <c r="C218" i="1"/>
  <c r="C219" i="1"/>
  <c r="C221" i="1"/>
  <c r="C222" i="1"/>
  <c r="C223" i="1"/>
  <c r="C225" i="1"/>
  <c r="C226" i="1"/>
  <c r="C227" i="1"/>
  <c r="C229" i="1"/>
  <c r="C230" i="1"/>
  <c r="C231" i="1"/>
  <c r="C233" i="1"/>
  <c r="C234" i="1"/>
  <c r="C235" i="1"/>
  <c r="C237" i="1"/>
  <c r="J122" i="1" l="1"/>
  <c r="C122" i="1"/>
  <c r="J123" i="1" l="1"/>
  <c r="J121" i="1"/>
  <c r="J120" i="1"/>
  <c r="J124" i="1" l="1"/>
  <c r="R137" i="1" l="1"/>
  <c r="R136" i="1"/>
  <c r="R135" i="1"/>
  <c r="R134" i="1"/>
  <c r="R133" i="1"/>
  <c r="R132" i="1"/>
  <c r="R129" i="1"/>
  <c r="R128" i="1"/>
  <c r="R127" i="1"/>
  <c r="C135" i="1"/>
  <c r="J135" i="1"/>
  <c r="J146" i="1" l="1"/>
  <c r="C146" i="1"/>
  <c r="O58" i="1" l="1"/>
  <c r="M58" i="1"/>
  <c r="M61" i="1" s="1"/>
  <c r="L58" i="1"/>
  <c r="J58" i="1" s="1"/>
  <c r="O57" i="1"/>
  <c r="J57" i="1" s="1"/>
  <c r="L57" i="1"/>
  <c r="E61" i="1"/>
  <c r="F61" i="1"/>
  <c r="G61" i="1"/>
  <c r="H61" i="1"/>
  <c r="I61" i="1"/>
  <c r="K61" i="1"/>
  <c r="L61" i="1"/>
  <c r="N61" i="1"/>
  <c r="P61" i="1"/>
  <c r="Q61" i="1"/>
  <c r="R61" i="1"/>
  <c r="S61" i="1"/>
  <c r="T61" i="1"/>
  <c r="C57" i="1"/>
  <c r="C58" i="1"/>
  <c r="C59" i="1"/>
  <c r="C60" i="1"/>
  <c r="J56" i="1"/>
  <c r="J59" i="1"/>
  <c r="J60" i="1"/>
  <c r="O61" i="1" l="1"/>
  <c r="J61" i="1"/>
  <c r="J187" i="1"/>
  <c r="C187" i="1"/>
  <c r="J93" i="1" l="1"/>
  <c r="C93" i="1"/>
  <c r="C272" i="1" l="1"/>
  <c r="D274" i="1"/>
  <c r="E274" i="1"/>
  <c r="F274" i="1"/>
  <c r="G274" i="1"/>
  <c r="H274" i="1"/>
  <c r="I274" i="1"/>
  <c r="C244" i="1" l="1"/>
  <c r="J198" i="1" l="1"/>
  <c r="J199" i="1"/>
  <c r="C198" i="1"/>
  <c r="C199" i="1"/>
  <c r="D202" i="1"/>
  <c r="E202" i="1"/>
  <c r="F202" i="1"/>
  <c r="G202" i="1"/>
  <c r="H202" i="1"/>
  <c r="I202" i="1"/>
  <c r="J114" i="1" l="1"/>
  <c r="J115" i="1"/>
  <c r="J116" i="1"/>
  <c r="J117" i="1"/>
  <c r="C114" i="1"/>
  <c r="C115" i="1"/>
  <c r="C116" i="1"/>
  <c r="C117" i="1"/>
  <c r="J72" i="1" l="1"/>
  <c r="J73" i="1"/>
  <c r="J74" i="1"/>
  <c r="J75" i="1"/>
  <c r="J76" i="1"/>
  <c r="J77" i="1"/>
  <c r="J78" i="1"/>
  <c r="J79" i="1"/>
  <c r="J80" i="1"/>
  <c r="D81" i="1"/>
  <c r="K81" i="1"/>
  <c r="L81" i="1"/>
  <c r="M81" i="1"/>
  <c r="N81" i="1"/>
  <c r="O81" i="1"/>
  <c r="P81" i="1"/>
  <c r="Q81" i="1"/>
  <c r="R81" i="1"/>
  <c r="S81" i="1"/>
  <c r="T81" i="1"/>
  <c r="E81" i="1"/>
  <c r="F81" i="1"/>
  <c r="G81" i="1"/>
  <c r="H81" i="1"/>
  <c r="I81" i="1"/>
  <c r="C80" i="1"/>
  <c r="J81" i="1" l="1"/>
  <c r="T202" i="1" l="1"/>
  <c r="S202" i="1"/>
  <c r="R202" i="1"/>
  <c r="Q202" i="1"/>
  <c r="P202" i="1"/>
  <c r="O202" i="1"/>
  <c r="N202" i="1"/>
  <c r="M202" i="1"/>
  <c r="L202" i="1"/>
  <c r="K202" i="1"/>
  <c r="C201" i="1"/>
  <c r="J201" i="1"/>
  <c r="T246" i="1" l="1"/>
  <c r="I246" i="1"/>
  <c r="H246" i="1"/>
  <c r="G246" i="1"/>
  <c r="F246" i="1"/>
  <c r="E246" i="1"/>
  <c r="D246" i="1"/>
  <c r="T124" i="1"/>
  <c r="S124" i="1"/>
  <c r="R124" i="1"/>
  <c r="Q124" i="1"/>
  <c r="P124" i="1"/>
  <c r="O124" i="1"/>
  <c r="N124" i="1"/>
  <c r="M124" i="1"/>
  <c r="L124" i="1"/>
  <c r="K124" i="1"/>
  <c r="E124" i="1"/>
  <c r="F124" i="1"/>
  <c r="G124" i="1"/>
  <c r="H124" i="1"/>
  <c r="I124" i="1"/>
  <c r="D124" i="1"/>
  <c r="T110" i="1"/>
  <c r="S110" i="1"/>
  <c r="R110" i="1"/>
  <c r="Q110" i="1"/>
  <c r="P110" i="1"/>
  <c r="O110" i="1"/>
  <c r="N110" i="1"/>
  <c r="M110" i="1"/>
  <c r="L110" i="1"/>
  <c r="K110" i="1"/>
  <c r="E110" i="1"/>
  <c r="F110" i="1"/>
  <c r="G110" i="1"/>
  <c r="H110" i="1"/>
  <c r="I110" i="1"/>
  <c r="D110" i="1"/>
  <c r="T70" i="1"/>
  <c r="S70" i="1"/>
  <c r="R70" i="1"/>
  <c r="Q70" i="1"/>
  <c r="P70" i="1"/>
  <c r="O70" i="1"/>
  <c r="N70" i="1"/>
  <c r="M70" i="1"/>
  <c r="L70" i="1"/>
  <c r="K70" i="1"/>
  <c r="E70" i="1"/>
  <c r="F70" i="1"/>
  <c r="G70" i="1"/>
  <c r="H70" i="1"/>
  <c r="I70" i="1"/>
  <c r="D70" i="1"/>
  <c r="T44" i="1"/>
  <c r="S44" i="1"/>
  <c r="R44" i="1"/>
  <c r="Q44" i="1"/>
  <c r="P44" i="1"/>
  <c r="O44" i="1"/>
  <c r="N44" i="1"/>
  <c r="M44" i="1"/>
  <c r="L44" i="1"/>
  <c r="K44" i="1"/>
  <c r="C44" i="1"/>
  <c r="C38" i="1"/>
  <c r="C39" i="1"/>
  <c r="C40" i="1"/>
  <c r="C41" i="1"/>
  <c r="C43" i="1"/>
  <c r="T35" i="1"/>
  <c r="S35" i="1"/>
  <c r="R35" i="1"/>
  <c r="Q35" i="1"/>
  <c r="P35" i="1"/>
  <c r="O35" i="1"/>
  <c r="N35" i="1"/>
  <c r="M35" i="1"/>
  <c r="L35" i="1"/>
  <c r="K35" i="1"/>
  <c r="E35" i="1"/>
  <c r="F35" i="1"/>
  <c r="G35" i="1"/>
  <c r="H35" i="1"/>
  <c r="I35" i="1"/>
  <c r="D35" i="1"/>
  <c r="C32" i="1"/>
  <c r="J32" i="1"/>
  <c r="C33" i="1"/>
  <c r="J33" i="1"/>
  <c r="J34" i="1"/>
  <c r="C34" i="1"/>
  <c r="C31" i="1"/>
  <c r="C30" i="1"/>
  <c r="C29" i="1"/>
  <c r="C28" i="1"/>
  <c r="C27" i="1"/>
  <c r="C26" i="1"/>
  <c r="T24" i="1" l="1"/>
  <c r="S24" i="1"/>
  <c r="R24" i="1"/>
  <c r="Q24" i="1"/>
  <c r="P24" i="1"/>
  <c r="O24" i="1"/>
  <c r="N24" i="1"/>
  <c r="M24" i="1"/>
  <c r="L24" i="1"/>
  <c r="K24" i="1"/>
  <c r="E24" i="1"/>
  <c r="F24" i="1"/>
  <c r="G24" i="1"/>
  <c r="H24" i="1"/>
  <c r="I24" i="1"/>
  <c r="D24" i="1"/>
  <c r="C23" i="1"/>
  <c r="J23" i="1"/>
  <c r="C22" i="1"/>
  <c r="J22" i="1"/>
  <c r="J21" i="1"/>
  <c r="C21" i="1"/>
  <c r="J281" i="1"/>
  <c r="J282" i="1"/>
  <c r="J283" i="1"/>
  <c r="C281" i="1"/>
  <c r="C282" i="1"/>
  <c r="C283" i="1"/>
  <c r="C280" i="1"/>
  <c r="L285" i="1"/>
  <c r="M285" i="1"/>
  <c r="N285" i="1"/>
  <c r="O285" i="1"/>
  <c r="P285" i="1"/>
  <c r="Q285" i="1"/>
  <c r="R285" i="1"/>
  <c r="S285" i="1"/>
  <c r="T285" i="1"/>
  <c r="K285" i="1"/>
  <c r="J279" i="1"/>
  <c r="J280" i="1"/>
  <c r="J284" i="1"/>
  <c r="D285" i="1"/>
  <c r="E285" i="1"/>
  <c r="F285" i="1"/>
  <c r="G285" i="1"/>
  <c r="H285" i="1"/>
  <c r="I285" i="1"/>
  <c r="C279" i="1"/>
  <c r="C284" i="1"/>
  <c r="C285" i="1" l="1"/>
  <c r="J285" i="1"/>
  <c r="R51" i="1"/>
  <c r="H98" i="1"/>
  <c r="H118" i="1"/>
  <c r="J50" i="1"/>
  <c r="J49" i="1"/>
  <c r="J48" i="1"/>
  <c r="J47" i="1"/>
  <c r="J46" i="1"/>
  <c r="D51" i="1"/>
  <c r="E51" i="1"/>
  <c r="F51" i="1"/>
  <c r="G51" i="1"/>
  <c r="H51" i="1"/>
  <c r="I51" i="1"/>
  <c r="K51" i="1"/>
  <c r="L51" i="1"/>
  <c r="M51" i="1"/>
  <c r="N51" i="1"/>
  <c r="O51" i="1"/>
  <c r="P51" i="1"/>
  <c r="Q51" i="1"/>
  <c r="S51" i="1"/>
  <c r="T51" i="1"/>
  <c r="J31" i="1"/>
  <c r="J30" i="1"/>
  <c r="J29" i="1"/>
  <c r="J28" i="1"/>
  <c r="J27" i="1"/>
  <c r="J26" i="1"/>
  <c r="J51" i="1" l="1"/>
  <c r="P98" i="1"/>
  <c r="T95" i="1" l="1"/>
  <c r="S95" i="1"/>
  <c r="Q95" i="1"/>
  <c r="P95" i="1"/>
  <c r="O95" i="1"/>
  <c r="N95" i="1"/>
  <c r="M95" i="1"/>
  <c r="L95" i="1"/>
  <c r="K95" i="1"/>
  <c r="J94" i="1"/>
  <c r="J92" i="1"/>
  <c r="J91" i="1"/>
  <c r="J90" i="1"/>
  <c r="J89" i="1"/>
  <c r="J88" i="1"/>
  <c r="J87" i="1"/>
  <c r="J86" i="1"/>
  <c r="J85" i="1"/>
  <c r="J84" i="1"/>
  <c r="J83" i="1"/>
  <c r="C94" i="1"/>
  <c r="C92" i="1"/>
  <c r="C91" i="1"/>
  <c r="C90" i="1"/>
  <c r="C89" i="1"/>
  <c r="C88" i="1"/>
  <c r="C87" i="1"/>
  <c r="C86" i="1"/>
  <c r="C85" i="1"/>
  <c r="C84" i="1"/>
  <c r="C83" i="1"/>
  <c r="R95" i="1" l="1"/>
  <c r="J95" i="1"/>
  <c r="K156" i="1" l="1"/>
  <c r="L156" i="1"/>
  <c r="M156" i="1"/>
  <c r="N156" i="1"/>
  <c r="O156" i="1"/>
  <c r="P156" i="1"/>
  <c r="Q156" i="1"/>
  <c r="R156" i="1"/>
  <c r="S156" i="1"/>
  <c r="T156" i="1"/>
  <c r="J38" i="1" l="1"/>
  <c r="J39" i="1"/>
  <c r="J40" i="1"/>
  <c r="J41" i="1"/>
  <c r="J43" i="1"/>
  <c r="L148" i="1" l="1"/>
  <c r="M148" i="1"/>
  <c r="O148" i="1"/>
  <c r="G98" i="1" l="1"/>
  <c r="L98" i="1"/>
  <c r="J97" i="1" l="1"/>
  <c r="C217" i="1" l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79" i="1" l="1"/>
  <c r="C78" i="1"/>
  <c r="C77" i="1"/>
  <c r="C76" i="1"/>
  <c r="C75" i="1"/>
  <c r="C74" i="1"/>
  <c r="C73" i="1"/>
  <c r="C72" i="1"/>
  <c r="C81" i="1" l="1"/>
  <c r="J188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L54" i="1" l="1"/>
  <c r="M54" i="1"/>
  <c r="N54" i="1"/>
  <c r="O54" i="1"/>
  <c r="P54" i="1"/>
  <c r="Q54" i="1"/>
  <c r="R54" i="1"/>
  <c r="S54" i="1"/>
  <c r="T54" i="1"/>
  <c r="K54" i="1"/>
  <c r="E54" i="1"/>
  <c r="F54" i="1"/>
  <c r="G54" i="1"/>
  <c r="H54" i="1"/>
  <c r="I54" i="1"/>
  <c r="D54" i="1"/>
  <c r="C54" i="1" s="1"/>
  <c r="J109" i="1"/>
  <c r="J108" i="1"/>
  <c r="J107" i="1"/>
  <c r="J106" i="1"/>
  <c r="J105" i="1"/>
  <c r="J104" i="1"/>
  <c r="J103" i="1"/>
  <c r="J102" i="1"/>
  <c r="J101" i="1"/>
  <c r="J100" i="1"/>
  <c r="J278" i="1" l="1"/>
  <c r="J277" i="1"/>
  <c r="J276" i="1"/>
  <c r="C166" i="1" l="1"/>
  <c r="C180" i="1"/>
  <c r="T264" i="1" l="1"/>
  <c r="I264" i="1"/>
  <c r="H264" i="1"/>
  <c r="G264" i="1"/>
  <c r="F264" i="1"/>
  <c r="E264" i="1"/>
  <c r="D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64" i="1" l="1"/>
  <c r="C245" i="1"/>
  <c r="C243" i="1"/>
  <c r="C242" i="1"/>
  <c r="C241" i="1"/>
  <c r="C246" i="1" l="1"/>
  <c r="T138" i="1"/>
  <c r="S138" i="1"/>
  <c r="R138" i="1"/>
  <c r="Q138" i="1"/>
  <c r="P138" i="1"/>
  <c r="O138" i="1"/>
  <c r="N138" i="1"/>
  <c r="M138" i="1"/>
  <c r="L138" i="1"/>
  <c r="K138" i="1"/>
  <c r="I138" i="1"/>
  <c r="H138" i="1"/>
  <c r="G138" i="1"/>
  <c r="F138" i="1"/>
  <c r="E138" i="1"/>
  <c r="D138" i="1"/>
  <c r="J137" i="1"/>
  <c r="J136" i="1"/>
  <c r="J134" i="1"/>
  <c r="J133" i="1"/>
  <c r="J132" i="1"/>
  <c r="J131" i="1"/>
  <c r="J130" i="1"/>
  <c r="J129" i="1"/>
  <c r="J128" i="1"/>
  <c r="J127" i="1"/>
  <c r="J126" i="1"/>
  <c r="C138" i="1" l="1"/>
  <c r="J138" i="1"/>
  <c r="C239" i="1" l="1"/>
  <c r="C202" i="1"/>
  <c r="J200" i="1"/>
  <c r="J197" i="1"/>
  <c r="J196" i="1"/>
  <c r="J195" i="1"/>
  <c r="J194" i="1"/>
  <c r="J193" i="1"/>
  <c r="J192" i="1"/>
  <c r="J191" i="1"/>
  <c r="L189" i="1"/>
  <c r="G189" i="1"/>
  <c r="C188" i="1"/>
  <c r="C186" i="1"/>
  <c r="C185" i="1"/>
  <c r="C184" i="1"/>
  <c r="C183" i="1"/>
  <c r="C182" i="1"/>
  <c r="C181" i="1"/>
  <c r="C179" i="1"/>
  <c r="C178" i="1"/>
  <c r="C177" i="1"/>
  <c r="C176" i="1"/>
  <c r="C175" i="1"/>
  <c r="C174" i="1"/>
  <c r="C173" i="1"/>
  <c r="C172" i="1"/>
  <c r="C170" i="1"/>
  <c r="C169" i="1"/>
  <c r="C168" i="1"/>
  <c r="C167" i="1"/>
  <c r="C165" i="1"/>
  <c r="C164" i="1"/>
  <c r="C163" i="1"/>
  <c r="C162" i="1"/>
  <c r="C161" i="1"/>
  <c r="C160" i="1"/>
  <c r="C159" i="1"/>
  <c r="C158" i="1"/>
  <c r="D189" i="1"/>
  <c r="H189" i="1"/>
  <c r="I189" i="1"/>
  <c r="K189" i="1"/>
  <c r="M189" i="1"/>
  <c r="O189" i="1"/>
  <c r="P189" i="1"/>
  <c r="Q189" i="1"/>
  <c r="R189" i="1"/>
  <c r="S189" i="1"/>
  <c r="J202" i="1" l="1"/>
  <c r="J189" i="1"/>
  <c r="E189" i="1"/>
  <c r="F189" i="1"/>
  <c r="N189" i="1"/>
  <c r="C171" i="1"/>
  <c r="C189" i="1" l="1"/>
  <c r="G156" i="1"/>
  <c r="J155" i="1"/>
  <c r="J154" i="1"/>
  <c r="J153" i="1"/>
  <c r="J152" i="1"/>
  <c r="J151" i="1"/>
  <c r="J150" i="1"/>
  <c r="T148" i="1" l="1"/>
  <c r="S148" i="1"/>
  <c r="R148" i="1"/>
  <c r="Q148" i="1"/>
  <c r="P148" i="1"/>
  <c r="N148" i="1"/>
  <c r="K148" i="1"/>
  <c r="I148" i="1"/>
  <c r="H148" i="1"/>
  <c r="G148" i="1"/>
  <c r="F148" i="1"/>
  <c r="E148" i="1"/>
  <c r="D148" i="1"/>
  <c r="J147" i="1"/>
  <c r="J145" i="1"/>
  <c r="J144" i="1"/>
  <c r="J143" i="1"/>
  <c r="J142" i="1"/>
  <c r="J141" i="1"/>
  <c r="J140" i="1"/>
  <c r="C148" i="1" l="1"/>
  <c r="J148" i="1"/>
  <c r="L118" i="1"/>
  <c r="L10" i="1" s="1"/>
  <c r="G118" i="1"/>
  <c r="J113" i="1" l="1"/>
  <c r="J112" i="1"/>
  <c r="J69" i="1" l="1"/>
  <c r="J68" i="1"/>
  <c r="J67" i="1"/>
  <c r="J66" i="1"/>
  <c r="J65" i="1"/>
  <c r="J64" i="1"/>
  <c r="J63" i="1"/>
  <c r="J37" i="1" l="1"/>
  <c r="J44" i="1" s="1"/>
  <c r="J20" i="1" l="1"/>
  <c r="J19" i="1"/>
  <c r="J18" i="1"/>
  <c r="J17" i="1"/>
  <c r="J16" i="1"/>
  <c r="J15" i="1"/>
  <c r="J14" i="1"/>
  <c r="J13" i="1"/>
  <c r="J12" i="1"/>
  <c r="C46" i="1" l="1"/>
  <c r="D95" i="1"/>
  <c r="E95" i="1"/>
  <c r="F95" i="1"/>
  <c r="G95" i="1"/>
  <c r="G10" i="1" s="1"/>
  <c r="H95" i="1"/>
  <c r="I95" i="1"/>
  <c r="C95" i="1" l="1"/>
  <c r="J35" i="1" l="1"/>
  <c r="C35" i="1"/>
  <c r="T274" i="1"/>
  <c r="C277" i="1"/>
  <c r="C270" i="1"/>
  <c r="C271" i="1"/>
  <c r="C274" i="1" l="1"/>
  <c r="C142" i="1"/>
  <c r="C143" i="1"/>
  <c r="C144" i="1"/>
  <c r="C145" i="1"/>
  <c r="C133" i="1"/>
  <c r="C134" i="1"/>
  <c r="C136" i="1"/>
  <c r="C70" i="1" l="1"/>
  <c r="C65" i="1"/>
  <c r="C66" i="1"/>
  <c r="C67" i="1"/>
  <c r="C68" i="1"/>
  <c r="C49" i="1" l="1"/>
  <c r="C50" i="1"/>
  <c r="C101" i="1" l="1"/>
  <c r="C102" i="1"/>
  <c r="C103" i="1"/>
  <c r="C104" i="1"/>
  <c r="C105" i="1"/>
  <c r="C106" i="1"/>
  <c r="C107" i="1"/>
  <c r="C108" i="1"/>
  <c r="C109" i="1"/>
  <c r="C110" i="1" l="1"/>
  <c r="C273" i="1"/>
  <c r="J98" i="1" l="1"/>
  <c r="C97" i="1"/>
  <c r="T98" i="1"/>
  <c r="S98" i="1"/>
  <c r="R98" i="1"/>
  <c r="Q98" i="1"/>
  <c r="O98" i="1"/>
  <c r="N98" i="1"/>
  <c r="M98" i="1"/>
  <c r="K98" i="1"/>
  <c r="I98" i="1"/>
  <c r="F98" i="1"/>
  <c r="E98" i="1"/>
  <c r="D98" i="1"/>
  <c r="C98" i="1" l="1"/>
  <c r="J110" i="1" l="1"/>
  <c r="C100" i="1"/>
  <c r="J53" i="1"/>
  <c r="J54" i="1" s="1"/>
  <c r="C53" i="1"/>
  <c r="C47" i="1" l="1"/>
  <c r="C278" i="1" l="1"/>
  <c r="C276" i="1"/>
  <c r="C267" i="1"/>
  <c r="C268" i="1"/>
  <c r="C269" i="1"/>
  <c r="C266" i="1"/>
  <c r="C200" i="1"/>
  <c r="C197" i="1"/>
  <c r="C196" i="1"/>
  <c r="C195" i="1"/>
  <c r="C194" i="1"/>
  <c r="C193" i="1"/>
  <c r="C192" i="1"/>
  <c r="C191" i="1"/>
  <c r="C151" i="1"/>
  <c r="C152" i="1"/>
  <c r="C153" i="1"/>
  <c r="C154" i="1"/>
  <c r="C155" i="1"/>
  <c r="C150" i="1"/>
  <c r="C141" i="1"/>
  <c r="C147" i="1"/>
  <c r="C127" i="1"/>
  <c r="C128" i="1"/>
  <c r="C129" i="1"/>
  <c r="C130" i="1"/>
  <c r="C131" i="1"/>
  <c r="C132" i="1"/>
  <c r="C137" i="1"/>
  <c r="C126" i="1"/>
  <c r="C120" i="1"/>
  <c r="C123" i="1"/>
  <c r="C121" i="1"/>
  <c r="D118" i="1"/>
  <c r="E118" i="1"/>
  <c r="F118" i="1"/>
  <c r="I118" i="1"/>
  <c r="N118" i="1"/>
  <c r="N10" i="1" s="1"/>
  <c r="P118" i="1"/>
  <c r="P10" i="1" s="1"/>
  <c r="Q118" i="1"/>
  <c r="Q10" i="1" s="1"/>
  <c r="R118" i="1"/>
  <c r="R10" i="1" s="1"/>
  <c r="S118" i="1"/>
  <c r="S10" i="1" s="1"/>
  <c r="T118" i="1"/>
  <c r="C113" i="1"/>
  <c r="C112" i="1"/>
  <c r="C124" i="1" l="1"/>
  <c r="C118" i="1"/>
  <c r="C64" i="1"/>
  <c r="C69" i="1"/>
  <c r="C63" i="1"/>
  <c r="C56" i="1"/>
  <c r="C48" i="1"/>
  <c r="C51" i="1" s="1"/>
  <c r="C37" i="1"/>
  <c r="J70" i="1" l="1"/>
  <c r="C13" i="1"/>
  <c r="C14" i="1"/>
  <c r="C15" i="1"/>
  <c r="C16" i="1"/>
  <c r="C17" i="1"/>
  <c r="C18" i="1"/>
  <c r="C19" i="1"/>
  <c r="C20" i="1"/>
  <c r="C12" i="1"/>
  <c r="O118" i="1" l="1"/>
  <c r="O10" i="1" s="1"/>
  <c r="M118" i="1"/>
  <c r="M10" i="1" s="1"/>
  <c r="K118" i="1" l="1"/>
  <c r="J118" i="1"/>
  <c r="T189" i="1" l="1"/>
  <c r="T10" i="1" s="1"/>
  <c r="I156" i="1" l="1"/>
  <c r="H156" i="1"/>
  <c r="F156" i="1"/>
  <c r="E156" i="1"/>
  <c r="D156" i="1"/>
  <c r="C156" i="1" l="1"/>
  <c r="J156" i="1"/>
  <c r="C140" i="1" l="1"/>
  <c r="K10" i="1" l="1"/>
  <c r="I10" i="1"/>
  <c r="H10" i="1"/>
  <c r="F10" i="1"/>
  <c r="E10" i="1"/>
  <c r="D61" i="1"/>
  <c r="D10" i="1" s="1"/>
  <c r="C61" i="1" l="1"/>
  <c r="C24" i="1" l="1"/>
  <c r="J24" i="1"/>
  <c r="R287" i="1" l="1"/>
  <c r="J10" i="1" l="1"/>
  <c r="J287" i="1" s="1"/>
  <c r="H287" i="1" l="1"/>
  <c r="C10" i="1" l="1"/>
  <c r="C287" i="1" l="1"/>
</calcChain>
</file>

<file path=xl/comments1.xml><?xml version="1.0" encoding="utf-8"?>
<comments xmlns="http://schemas.openxmlformats.org/spreadsheetml/2006/main">
  <authors>
    <author>Хмелева Оксана Александровна</author>
  </authors>
  <commentList>
    <comment ref="D97" authorId="0" shapeId="0">
      <text>
        <r>
          <rPr>
            <b/>
            <sz val="9"/>
            <color indexed="81"/>
            <rFont val="Tahoma"/>
            <family val="2"/>
            <charset val="204"/>
          </rPr>
          <t>Хмелева Оксана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согласно ф.05-06 за декабрь 2020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  <charset val="204"/>
          </rPr>
          <t>Хмелева Оксана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согласно ф.05-06 за декабрь 2020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  <charset val="204"/>
          </rPr>
          <t>Хмелева Оксана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согласно ф.05-06 за декабрь 2020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204"/>
          </rPr>
          <t>Хмелева Оксана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732 ПУ-380 +30 ТУ с вводами 380 1-фазными ПУ РИМ</t>
        </r>
      </text>
    </comment>
    <comment ref="H97" authorId="0" shapeId="0">
      <text>
        <r>
          <rPr>
            <b/>
            <sz val="9"/>
            <color indexed="81"/>
            <rFont val="Tahoma"/>
            <family val="2"/>
            <charset val="204"/>
          </rPr>
          <t>Хмелева Оксана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согласно ф.05-20 за январь 2021</t>
        </r>
      </text>
    </comment>
    <comment ref="I97" authorId="0" shapeId="0">
      <text>
        <r>
          <rPr>
            <b/>
            <sz val="9"/>
            <color indexed="81"/>
            <rFont val="Tahoma"/>
            <family val="2"/>
            <charset val="204"/>
          </rPr>
          <t>Хмелева Оксана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согласно ф.05-20 за январь 2021</t>
        </r>
      </text>
    </comment>
  </commentList>
</comments>
</file>

<file path=xl/sharedStrings.xml><?xml version="1.0" encoding="utf-8"?>
<sst xmlns="http://schemas.openxmlformats.org/spreadsheetml/2006/main" count="305" uniqueCount="278">
  <si>
    <t>№ п/п</t>
  </si>
  <si>
    <t>в т.ч</t>
  </si>
  <si>
    <t>трёхфазных</t>
  </si>
  <si>
    <t xml:space="preserve">однофазных </t>
  </si>
  <si>
    <t>со счётчиками непосредственного включения</t>
  </si>
  <si>
    <t>временно без учёта</t>
  </si>
  <si>
    <t>с электросчётчиками</t>
  </si>
  <si>
    <t>временно без учета</t>
  </si>
  <si>
    <t>в том числе кол-во</t>
  </si>
  <si>
    <t>гаражей</t>
  </si>
  <si>
    <t>дач и нежилых домов</t>
  </si>
  <si>
    <t>ОДПУ с АСКУЭ</t>
  </si>
  <si>
    <t>ОДПУ без АСКУЭ</t>
  </si>
  <si>
    <t>из них</t>
  </si>
  <si>
    <t>Итого</t>
  </si>
  <si>
    <t>Кол-во точек поставки потребителям-гражданам (в т.ч в МКД без ОДПУ), всего 3=4+5+6</t>
  </si>
  <si>
    <t>с электросчётчиками АСКУЭ (в колонках 4, 5, 6)</t>
  </si>
  <si>
    <t>жилых домов и квартир</t>
  </si>
  <si>
    <t>Населенные пункты</t>
  </si>
  <si>
    <t>пгт.Бачатский</t>
  </si>
  <si>
    <t>пгт.Грамотеино</t>
  </si>
  <si>
    <t>пгт.Новый Городок</t>
  </si>
  <si>
    <t>село Заречное</t>
  </si>
  <si>
    <t>город Тайга</t>
  </si>
  <si>
    <t>разъезд Кузель</t>
  </si>
  <si>
    <t>поселок Кедровый</t>
  </si>
  <si>
    <t>разъезд Пихтач</t>
  </si>
  <si>
    <t>разъезд Сураново</t>
  </si>
  <si>
    <t>поселок Таежный</t>
  </si>
  <si>
    <t>пгт Тисуль</t>
  </si>
  <si>
    <t>пгт Комсомольск</t>
  </si>
  <si>
    <t>пгт Тяжинский</t>
  </si>
  <si>
    <t>пгт Итатский</t>
  </si>
  <si>
    <t>село Даниловка</t>
  </si>
  <si>
    <t>село Ступишино</t>
  </si>
  <si>
    <t>село Пашково</t>
  </si>
  <si>
    <t>ВСЕГО, ООО "КЭнК"</t>
  </si>
  <si>
    <t>поселок Козлы</t>
  </si>
  <si>
    <t>поселок Терентьевка</t>
  </si>
  <si>
    <t>село Лебедянка</t>
  </si>
  <si>
    <t>поселок 3-й склад</t>
  </si>
  <si>
    <t>поселок Красная горка</t>
  </si>
  <si>
    <t>поселок 326-го Квартала</t>
  </si>
  <si>
    <t>поселок 348-го Квартала</t>
  </si>
  <si>
    <t>пгт. Рудничный</t>
  </si>
  <si>
    <t>город Белово</t>
  </si>
  <si>
    <t>поселок Гавриловка</t>
  </si>
  <si>
    <t xml:space="preserve">город Гурьевск                             </t>
  </si>
  <si>
    <t xml:space="preserve">поселок Салаирский Дом Отдыха </t>
  </si>
  <si>
    <t xml:space="preserve">город Салаир                               </t>
  </si>
  <si>
    <t>поселок Раздольный</t>
  </si>
  <si>
    <t>пгт. Ижморский</t>
  </si>
  <si>
    <t xml:space="preserve">город Калтан                                </t>
  </si>
  <si>
    <t xml:space="preserve">поселок Малиновка                            </t>
  </si>
  <si>
    <t xml:space="preserve">пгт. Крапивинский                        </t>
  </si>
  <si>
    <t xml:space="preserve">пгт. Зеленогорский </t>
  </si>
  <si>
    <t xml:space="preserve">село Борисово </t>
  </si>
  <si>
    <t>город Полысаево</t>
  </si>
  <si>
    <t xml:space="preserve">поселок Большой Керлегеш                     </t>
  </si>
  <si>
    <t>село Шарап</t>
  </si>
  <si>
    <t xml:space="preserve">город Прокопьевск                          </t>
  </si>
  <si>
    <t xml:space="preserve">поселок Золх </t>
  </si>
  <si>
    <t>поселок Красная Горка</t>
  </si>
  <si>
    <t xml:space="preserve">поселок Новостройка                          </t>
  </si>
  <si>
    <t xml:space="preserve">поселок Чистугаш </t>
  </si>
  <si>
    <t>пгт. Промышленная</t>
  </si>
  <si>
    <t>поселок станции Падунская</t>
  </si>
  <si>
    <t>поселок Плотниково</t>
  </si>
  <si>
    <t>поселок Центральный</t>
  </si>
  <si>
    <t>поселок Большая Натальевка</t>
  </si>
  <si>
    <t>поселок Макаракский</t>
  </si>
  <si>
    <t>поселок Берикульский</t>
  </si>
  <si>
    <t>поселок Новый Берикуль</t>
  </si>
  <si>
    <t>поселок Ржавчик</t>
  </si>
  <si>
    <t>город Кемерово</t>
  </si>
  <si>
    <t>город Мариинск</t>
  </si>
  <si>
    <t>пгт. Верх-Чебула</t>
  </si>
  <si>
    <t xml:space="preserve">город Осинники              </t>
  </si>
  <si>
    <t xml:space="preserve">поселок Тайжина                      </t>
  </si>
  <si>
    <t>город Юрга</t>
  </si>
  <si>
    <t>село Проскоково</t>
  </si>
  <si>
    <t>поселок станции Юрга 2-я</t>
  </si>
  <si>
    <t>поселок станции Арлюк</t>
  </si>
  <si>
    <t>деревня Пятково</t>
  </si>
  <si>
    <t>деревня Талая</t>
  </si>
  <si>
    <t>поселок Речной</t>
  </si>
  <si>
    <t>станция Тутальская, Яшкинский район</t>
  </si>
  <si>
    <t>поселок Сланцев рудник, Яшкинский район</t>
  </si>
  <si>
    <t>поселок Осоавиахим, Яшкинский район</t>
  </si>
  <si>
    <t>поселок Акация</t>
  </si>
  <si>
    <t>пгт. Яшкино</t>
  </si>
  <si>
    <t>поселок станции Литвиново</t>
  </si>
  <si>
    <t>пгт. Яя</t>
  </si>
  <si>
    <t>филиал "Энергосеть г. Белово"</t>
  </si>
  <si>
    <t>филиал "Энергосеть г. Анжеро-Судженска"</t>
  </si>
  <si>
    <t>филиал "Энергосеть г. Гурьевск"</t>
  </si>
  <si>
    <t>филиал "Энергосеть г. Калтана"</t>
  </si>
  <si>
    <t>филиал "Энергосеть г. Кемерово"</t>
  </si>
  <si>
    <t>филиал "Энергосеть г. Киселевска"</t>
  </si>
  <si>
    <t>филиал "Энергосеть Крапивинского района"</t>
  </si>
  <si>
    <t>филиал "Энергосеть г. Мариинска"</t>
  </si>
  <si>
    <t>филиал "Энергосеть Чебулинского района"</t>
  </si>
  <si>
    <t>филиал "Энергосеть г. Осинники"</t>
  </si>
  <si>
    <t>филиал "Энергосеть г. Полысаево"</t>
  </si>
  <si>
    <t>поселок шахты № 5</t>
  </si>
  <si>
    <t>поселок Красногорский</t>
  </si>
  <si>
    <t>филиал "Энергосеть г. Прокопьевска"</t>
  </si>
  <si>
    <t>филиал "Энергосеть пгт. Промышленная"</t>
  </si>
  <si>
    <t>филиал "Энергосеть г. Тайга"</t>
  </si>
  <si>
    <t>филиал "Энергосеть г. Таштагола"</t>
  </si>
  <si>
    <t>филиал "Энергосеть Тисульского района"</t>
  </si>
  <si>
    <t>филиал "Энергосеть г. Топки"</t>
  </si>
  <si>
    <t>филиал "Энергосеть пгт. Тяжинский"</t>
  </si>
  <si>
    <t>филиал "Энергосеть г. Юрга"</t>
  </si>
  <si>
    <t>филиал "Энергосеть пгт. Яшкино"</t>
  </si>
  <si>
    <t>филиал "Энергосеть пгт. Яя"</t>
  </si>
  <si>
    <t>филиал "Энергосеть г. Новокузнецка"</t>
  </si>
  <si>
    <t>город Новокузнецк</t>
  </si>
  <si>
    <t>Поселок 1-й</t>
  </si>
  <si>
    <t>Поселок Малышев Лог</t>
  </si>
  <si>
    <t>поселок Постоянный</t>
  </si>
  <si>
    <t>поселок Шушталеп</t>
  </si>
  <si>
    <t>село Верх - Егос</t>
  </si>
  <si>
    <t>поселок Индустрия</t>
  </si>
  <si>
    <t>деревня Ивановка</t>
  </si>
  <si>
    <t>деревня Кабаново</t>
  </si>
  <si>
    <t>село Каменка</t>
  </si>
  <si>
    <t>деревня Шевели</t>
  </si>
  <si>
    <t>деревня  Дмитриевка</t>
  </si>
  <si>
    <t>деревня Михайловка</t>
  </si>
  <si>
    <t>деревня Курск - Смоленка</t>
  </si>
  <si>
    <t>деревня Кураково</t>
  </si>
  <si>
    <t>село Усманка</t>
  </si>
  <si>
    <t>село Чумай</t>
  </si>
  <si>
    <t>поселок Октябрьский</t>
  </si>
  <si>
    <t>село Краснинское</t>
  </si>
  <si>
    <t>деревня Каменка</t>
  </si>
  <si>
    <t>Санаторий Тутальский</t>
  </si>
  <si>
    <t>село Поломошное</t>
  </si>
  <si>
    <t>разъезд 54 км</t>
  </si>
  <si>
    <t>деревня Каип</t>
  </si>
  <si>
    <t>деревня Милютино</t>
  </si>
  <si>
    <t>деревня Новороманово</t>
  </si>
  <si>
    <t>село Судженка</t>
  </si>
  <si>
    <t>село Поморцево</t>
  </si>
  <si>
    <t>с трёхфазными вводами (в колонках 4, 5, 6)</t>
  </si>
  <si>
    <t xml:space="preserve">со счётчиками подключёнными через трансф. тока </t>
  </si>
  <si>
    <t>Кол-во точек поставки  юр. лицам (без ОДПУ), всего 10=11+12+13+14+15+16</t>
  </si>
  <si>
    <t>учётов у юр.лиц из под ОДПУ (в колонках 12, 13, 15)</t>
  </si>
  <si>
    <t>филиал "Энергосеть г. Мыски"</t>
  </si>
  <si>
    <t>со счётчиками подключёнными через трансф. тока и напряжения</t>
  </si>
  <si>
    <t>поселок Белогородка</t>
  </si>
  <si>
    <t>поселок Благовещенка</t>
  </si>
  <si>
    <t>село Красные Орлы</t>
  </si>
  <si>
    <t>поселок Малопесчанка</t>
  </si>
  <si>
    <t>село Суслово</t>
  </si>
  <si>
    <t>поселок Таежно-Михайловка</t>
  </si>
  <si>
    <t>поселок Тутуяс</t>
  </si>
  <si>
    <t>город Мыски</t>
  </si>
  <si>
    <t>поселок Берензас</t>
  </si>
  <si>
    <t>поселок Бородино</t>
  </si>
  <si>
    <t>поселок Казас</t>
  </si>
  <si>
    <t>поселок Подобас</t>
  </si>
  <si>
    <t>поселок Сельхоз</t>
  </si>
  <si>
    <t>поселок Чуазас</t>
  </si>
  <si>
    <t>поселок Чувашка</t>
  </si>
  <si>
    <t>поселок Камешек</t>
  </si>
  <si>
    <t>поселок Кальчезас</t>
  </si>
  <si>
    <t>временно отключенных от сети  (в колонках 4, 5, 6)</t>
  </si>
  <si>
    <t>г.  Анжеро - Судженск</t>
  </si>
  <si>
    <t>село Протопопово</t>
  </si>
  <si>
    <t xml:space="preserve">пгт Каз </t>
  </si>
  <si>
    <t>пгт Мундыбаш</t>
  </si>
  <si>
    <t xml:space="preserve">пгт Спасск </t>
  </si>
  <si>
    <t xml:space="preserve">пгт Темиртау </t>
  </si>
  <si>
    <t>пгт Шерегеш</t>
  </si>
  <si>
    <t>ООО "Кузбасская энергосетевая компания"</t>
  </si>
  <si>
    <r>
      <rPr>
        <b/>
        <sz val="14"/>
        <rFont val="Times New Roman"/>
        <family val="1"/>
        <charset val="204"/>
      </rPr>
      <t>Кол-во многоквартирных домов</t>
    </r>
    <r>
      <rPr>
        <sz val="14"/>
        <rFont val="Times New Roman"/>
        <family val="1"/>
        <charset val="204"/>
      </rPr>
      <t xml:space="preserve"> (МКД с ОДПУ), всего </t>
    </r>
  </si>
  <si>
    <t>село Колыон</t>
  </si>
  <si>
    <t>село Святославка</t>
  </si>
  <si>
    <t>село Новославянка</t>
  </si>
  <si>
    <t>село Берикуль</t>
  </si>
  <si>
    <t>село Колмогорово</t>
  </si>
  <si>
    <t>поселок Хопкино</t>
  </si>
  <si>
    <t xml:space="preserve">поселок Алтамаш </t>
  </si>
  <si>
    <t>поселок Базанча</t>
  </si>
  <si>
    <t>поселок Верх-Кочура</t>
  </si>
  <si>
    <t>поселок Верхняя Александровка</t>
  </si>
  <si>
    <t>поселок Габовск</t>
  </si>
  <si>
    <t>поселок Калары</t>
  </si>
  <si>
    <t>поселок Кедровка</t>
  </si>
  <si>
    <t>поселок Килинск</t>
  </si>
  <si>
    <t>поселок Ключевой</t>
  </si>
  <si>
    <t>поселок Малый Лабыш</t>
  </si>
  <si>
    <t>поселок Мрассу</t>
  </si>
  <si>
    <t>поселок Нижний Сокол</t>
  </si>
  <si>
    <t>поселок Сокол</t>
  </si>
  <si>
    <t>поселок Сокушта</t>
  </si>
  <si>
    <t>поселок Сухаринка</t>
  </si>
  <si>
    <t>поселок Тельбес</t>
  </si>
  <si>
    <t xml:space="preserve">поселок Центральный </t>
  </si>
  <si>
    <t xml:space="preserve">поселок Чугунаш </t>
  </si>
  <si>
    <t xml:space="preserve">поселок Чулеш </t>
  </si>
  <si>
    <t xml:space="preserve">поселок Чушла </t>
  </si>
  <si>
    <t>поселок Якунинск</t>
  </si>
  <si>
    <t>село Майск</t>
  </si>
  <si>
    <t>село Талон</t>
  </si>
  <si>
    <t>поселок Ровенский</t>
  </si>
  <si>
    <t>село Улановка</t>
  </si>
  <si>
    <t>СНТ Верхняя Яя</t>
  </si>
  <si>
    <t>село Алчедат</t>
  </si>
  <si>
    <t>село Николаевка</t>
  </si>
  <si>
    <t xml:space="preserve">село Новорождественское </t>
  </si>
  <si>
    <t>поселок Степной</t>
  </si>
  <si>
    <t>поселок Старопестерево</t>
  </si>
  <si>
    <t>поселок Убинский</t>
  </si>
  <si>
    <t>деревня Вяземка, Ижморский р-н</t>
  </si>
  <si>
    <t>деревня Акимо-Анненка</t>
  </si>
  <si>
    <t>село Иверка</t>
  </si>
  <si>
    <t>поселок Судженка</t>
  </si>
  <si>
    <t>деревня Кайчак</t>
  </si>
  <si>
    <t>Информация о перечне зон деятельности и количестве точек поставки с детализацией по населенным пунктам на 01.01.2021.</t>
  </si>
  <si>
    <t>поселок Калининский</t>
  </si>
  <si>
    <t xml:space="preserve">поселок Федоровка    </t>
  </si>
  <si>
    <t xml:space="preserve">поселок Заречный                              </t>
  </si>
  <si>
    <t xml:space="preserve">поселок Кульчаны                              </t>
  </si>
  <si>
    <t>село Красная Орловка</t>
  </si>
  <si>
    <t>пгт Белогорск</t>
  </si>
  <si>
    <t>поселок Большой Берчикуль</t>
  </si>
  <si>
    <t>поселок Щегловский</t>
  </si>
  <si>
    <t>город Междуреченск</t>
  </si>
  <si>
    <t>поселок Тарлашка</t>
  </si>
  <si>
    <t>поселок Усть-Уруш</t>
  </si>
  <si>
    <t xml:space="preserve">город Прокопьевск </t>
  </si>
  <si>
    <t xml:space="preserve">поселок Трудармейский </t>
  </si>
  <si>
    <t>поселок Смышляево</t>
  </si>
  <si>
    <t>поселок Свободный</t>
  </si>
  <si>
    <t>поселок Чусовитино</t>
  </si>
  <si>
    <t>Березовское Сельское Поселение спк</t>
  </si>
  <si>
    <t>поселок Яснозорский</t>
  </si>
  <si>
    <t xml:space="preserve">село Ягуново </t>
  </si>
  <si>
    <t xml:space="preserve">поселок Шишино </t>
  </si>
  <si>
    <t xml:space="preserve">село Черемичкино </t>
  </si>
  <si>
    <t xml:space="preserve">деревня Чаща </t>
  </si>
  <si>
    <t xml:space="preserve">деревня Уньга </t>
  </si>
  <si>
    <t xml:space="preserve">город Топки                                </t>
  </si>
  <si>
    <t xml:space="preserve">деревня Терехино </t>
  </si>
  <si>
    <t xml:space="preserve">деревня Сухово </t>
  </si>
  <si>
    <t xml:space="preserve">деревня Старочервово </t>
  </si>
  <si>
    <t xml:space="preserve">деревня Симаново </t>
  </si>
  <si>
    <t xml:space="preserve">деревня Маручак </t>
  </si>
  <si>
    <t xml:space="preserve">деревня Осиновка </t>
  </si>
  <si>
    <t xml:space="preserve">поселок Новостройка </t>
  </si>
  <si>
    <t xml:space="preserve">поселок Металлплощадка </t>
  </si>
  <si>
    <t xml:space="preserve">поселок Мамаевский </t>
  </si>
  <si>
    <t xml:space="preserve">деревня Ляпки </t>
  </si>
  <si>
    <t xml:space="preserve">город Кемерово </t>
  </si>
  <si>
    <t xml:space="preserve">деревня Камышная </t>
  </si>
  <si>
    <t xml:space="preserve">поселок Звездный </t>
  </si>
  <si>
    <t xml:space="preserve">село Зарубино </t>
  </si>
  <si>
    <t xml:space="preserve">разъезд 96 км </t>
  </si>
  <si>
    <t xml:space="preserve">деревня Александровка </t>
  </si>
  <si>
    <t xml:space="preserve">деревня Андреевка </t>
  </si>
  <si>
    <t xml:space="preserve">деревня Береговая </t>
  </si>
  <si>
    <t xml:space="preserve">село Березово </t>
  </si>
  <si>
    <t xml:space="preserve">деревня Воскресенка </t>
  </si>
  <si>
    <t xml:space="preserve">деревня Дедюево </t>
  </si>
  <si>
    <t xml:space="preserve">село Елыкаево </t>
  </si>
  <si>
    <t>посёлок Сосновка</t>
  </si>
  <si>
    <t>посёлок Мало-Салаирский</t>
  </si>
  <si>
    <t xml:space="preserve">поселок Карагайлинский  </t>
  </si>
  <si>
    <t xml:space="preserve">город Киселевск </t>
  </si>
  <si>
    <t xml:space="preserve">деревня Журавлево </t>
  </si>
  <si>
    <t>город Таштагол</t>
  </si>
  <si>
    <t>село Пинигино (СНТ Черемушки)</t>
  </si>
  <si>
    <t xml:space="preserve">Лесная поляна </t>
  </si>
  <si>
    <t>село Зарубино (СНТ Цементник)</t>
  </si>
  <si>
    <t>деревня Маручак (СНТ Маручак)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</si>
</sst>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5" fillId="0" borderId="0" xfId="0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0" xfId="0" applyFont="1" applyFill="1"/>
    <xf numFmtId="3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6" xfId="0" applyNumberFormat="1" applyFont="1" applyFill="1" applyBorder="1" applyAlignment="1">
      <alignment vertical="center" wrapText="1"/>
    </xf>
    <xf numFmtId="0" fontId="1" fillId="2" borderId="7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13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1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horizontal="left" vertical="top" wrapText="1"/>
    </xf>
    <xf numFmtId="1" fontId="1" fillId="2" borderId="8" xfId="0" applyNumberFormat="1" applyFont="1" applyFill="1" applyBorder="1" applyAlignment="1">
      <alignment horizontal="center" vertical="top" wrapText="1"/>
    </xf>
    <xf numFmtId="1" fontId="1" fillId="2" borderId="1" xfId="1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/>
    <xf numFmtId="0" fontId="1" fillId="2" borderId="1" xfId="1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top" wrapText="1"/>
    </xf>
    <xf numFmtId="3" fontId="1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92"/>
  <sheetViews>
    <sheetView tabSelected="1" zoomScaleNormal="100" workbookViewId="0">
      <selection activeCell="C293" sqref="C293"/>
    </sheetView>
  </sheetViews>
  <sheetFormatPr defaultRowHeight="18.75" x14ac:dyDescent="0.3"/>
  <cols>
    <col min="1" max="1" width="7.28515625" style="3" customWidth="1"/>
    <col min="2" max="2" width="41.5703125" style="2" customWidth="1"/>
    <col min="3" max="3" width="16.140625" style="10" customWidth="1"/>
    <col min="4" max="4" width="11" style="3" customWidth="1"/>
    <col min="5" max="5" width="10.5703125" style="3" customWidth="1"/>
    <col min="6" max="6" width="9.42578125" style="3" customWidth="1"/>
    <col min="7" max="8" width="10.5703125" style="3" customWidth="1"/>
    <col min="9" max="9" width="9.7109375" style="3" customWidth="1"/>
    <col min="10" max="10" width="16.28515625" style="3" customWidth="1"/>
    <col min="11" max="12" width="14.140625" style="3" customWidth="1"/>
    <col min="13" max="13" width="11.7109375" style="3" customWidth="1"/>
    <col min="14" max="14" width="10.140625" style="3" customWidth="1"/>
    <col min="15" max="15" width="10.85546875" style="3" customWidth="1"/>
    <col min="16" max="16" width="10.140625" style="3" customWidth="1"/>
    <col min="17" max="17" width="12.7109375" style="3" customWidth="1"/>
    <col min="18" max="18" width="11.42578125" style="3" customWidth="1"/>
    <col min="19" max="19" width="11.28515625" style="3" customWidth="1"/>
    <col min="20" max="20" width="10.5703125" style="3" customWidth="1"/>
    <col min="21" max="735" width="8.85546875" style="3"/>
    <col min="736" max="16384" width="9.140625" style="3"/>
  </cols>
  <sheetData>
    <row r="1" spans="1:22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2" x14ac:dyDescent="0.3">
      <c r="A2" s="96" t="s">
        <v>176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17"/>
      <c r="S2" s="17"/>
      <c r="T2" s="17"/>
    </row>
    <row r="3" spans="1:22" ht="24.6" customHeight="1" x14ac:dyDescent="0.3">
      <c r="A3" s="96" t="s">
        <v>221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2" ht="10.9" customHeigh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2" x14ac:dyDescent="0.3">
      <c r="A5" s="17"/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2" x14ac:dyDescent="0.25">
      <c r="A6" s="99" t="s">
        <v>0</v>
      </c>
      <c r="B6" s="99" t="s">
        <v>18</v>
      </c>
      <c r="C6" s="99" t="s">
        <v>15</v>
      </c>
      <c r="D6" s="102" t="s">
        <v>8</v>
      </c>
      <c r="E6" s="95"/>
      <c r="F6" s="95"/>
      <c r="G6" s="95"/>
      <c r="H6" s="95"/>
      <c r="I6" s="103"/>
      <c r="J6" s="99" t="s">
        <v>147</v>
      </c>
      <c r="K6" s="102" t="s">
        <v>1</v>
      </c>
      <c r="L6" s="95"/>
      <c r="M6" s="95"/>
      <c r="N6" s="95"/>
      <c r="O6" s="95"/>
      <c r="P6" s="95"/>
      <c r="Q6" s="103"/>
      <c r="R6" s="99" t="s">
        <v>177</v>
      </c>
      <c r="S6" s="107" t="s">
        <v>1</v>
      </c>
      <c r="T6" s="107"/>
      <c r="U6" s="4"/>
    </row>
    <row r="7" spans="1:22" x14ac:dyDescent="0.25">
      <c r="A7" s="100"/>
      <c r="B7" s="100"/>
      <c r="C7" s="100"/>
      <c r="D7" s="99" t="s">
        <v>17</v>
      </c>
      <c r="E7" s="99" t="s">
        <v>9</v>
      </c>
      <c r="F7" s="99" t="s">
        <v>10</v>
      </c>
      <c r="G7" s="104" t="s">
        <v>13</v>
      </c>
      <c r="H7" s="105"/>
      <c r="I7" s="106"/>
      <c r="J7" s="100"/>
      <c r="K7" s="102" t="s">
        <v>2</v>
      </c>
      <c r="L7" s="95"/>
      <c r="M7" s="95"/>
      <c r="N7" s="103"/>
      <c r="O7" s="102" t="s">
        <v>3</v>
      </c>
      <c r="P7" s="103"/>
      <c r="Q7" s="19" t="s">
        <v>13</v>
      </c>
      <c r="R7" s="100"/>
      <c r="S7" s="99" t="s">
        <v>11</v>
      </c>
      <c r="T7" s="99" t="s">
        <v>12</v>
      </c>
      <c r="U7" s="4"/>
    </row>
    <row r="8" spans="1:22" ht="187.5" x14ac:dyDescent="0.25">
      <c r="A8" s="101"/>
      <c r="B8" s="101"/>
      <c r="C8" s="101"/>
      <c r="D8" s="101"/>
      <c r="E8" s="101"/>
      <c r="F8" s="101"/>
      <c r="G8" s="19" t="s">
        <v>145</v>
      </c>
      <c r="H8" s="19" t="s">
        <v>16</v>
      </c>
      <c r="I8" s="19" t="s">
        <v>168</v>
      </c>
      <c r="J8" s="101"/>
      <c r="K8" s="19" t="s">
        <v>150</v>
      </c>
      <c r="L8" s="19" t="s">
        <v>146</v>
      </c>
      <c r="M8" s="19" t="s">
        <v>4</v>
      </c>
      <c r="N8" s="19" t="s">
        <v>5</v>
      </c>
      <c r="O8" s="19" t="s">
        <v>6</v>
      </c>
      <c r="P8" s="19" t="s">
        <v>7</v>
      </c>
      <c r="Q8" s="19" t="s">
        <v>148</v>
      </c>
      <c r="R8" s="101"/>
      <c r="S8" s="101"/>
      <c r="T8" s="101"/>
      <c r="U8" s="97"/>
      <c r="V8" s="98"/>
    </row>
    <row r="9" spans="1:22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4"/>
    </row>
    <row r="10" spans="1:22" s="6" customFormat="1" ht="24.6" customHeight="1" x14ac:dyDescent="0.25">
      <c r="A10" s="93" t="s">
        <v>36</v>
      </c>
      <c r="B10" s="93"/>
      <c r="C10" s="20">
        <f>D10+E10+F10</f>
        <v>220713</v>
      </c>
      <c r="D10" s="20">
        <f t="shared" ref="D10:I10" si="0">D24+D35+D44+D51+D54+D61+D70+D81+D95+D98+D110+D118+D124+D138+D148+D156+D189+D202+D239+D246+D264+D274+D285</f>
        <v>170685</v>
      </c>
      <c r="E10" s="20">
        <f t="shared" si="0"/>
        <v>25276</v>
      </c>
      <c r="F10" s="20">
        <f t="shared" si="0"/>
        <v>24752</v>
      </c>
      <c r="G10" s="20">
        <f t="shared" si="0"/>
        <v>17522</v>
      </c>
      <c r="H10" s="20">
        <f t="shared" si="0"/>
        <v>77365</v>
      </c>
      <c r="I10" s="20">
        <f t="shared" si="0"/>
        <v>5795</v>
      </c>
      <c r="J10" s="21">
        <f>K10+L10+M10+N10+O10+P10</f>
        <v>24186</v>
      </c>
      <c r="K10" s="20">
        <f t="shared" ref="K10:T10" si="1">K24+K35+K44+K51+K54+K61+K70+K81+K95+K98+K110+K118+K124+K138+K148+K156+K189+K202+K239+K246+K264+K274+K285</f>
        <v>263</v>
      </c>
      <c r="L10" s="20">
        <f t="shared" si="1"/>
        <v>5624</v>
      </c>
      <c r="M10" s="20">
        <f t="shared" si="1"/>
        <v>9928</v>
      </c>
      <c r="N10" s="20">
        <f t="shared" si="1"/>
        <v>48</v>
      </c>
      <c r="O10" s="20">
        <f t="shared" si="1"/>
        <v>7265</v>
      </c>
      <c r="P10" s="20">
        <f t="shared" si="1"/>
        <v>1058</v>
      </c>
      <c r="Q10" s="20">
        <f t="shared" si="1"/>
        <v>3197</v>
      </c>
      <c r="R10" s="20">
        <f t="shared" si="1"/>
        <v>7182</v>
      </c>
      <c r="S10" s="20">
        <f t="shared" si="1"/>
        <v>7800</v>
      </c>
      <c r="T10" s="20">
        <f t="shared" si="1"/>
        <v>1321</v>
      </c>
      <c r="U10" s="5"/>
      <c r="V10" s="5"/>
    </row>
    <row r="11" spans="1:22" s="6" customFormat="1" x14ac:dyDescent="0.25">
      <c r="A11" s="22"/>
      <c r="B11" s="23" t="s">
        <v>94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</row>
    <row r="12" spans="1:22" s="6" customFormat="1" x14ac:dyDescent="0.25">
      <c r="A12" s="19">
        <v>1</v>
      </c>
      <c r="B12" s="26" t="s">
        <v>169</v>
      </c>
      <c r="C12" s="15">
        <f>D12+E12+F12</f>
        <v>14942</v>
      </c>
      <c r="D12" s="15">
        <v>11549</v>
      </c>
      <c r="E12" s="15">
        <v>1123</v>
      </c>
      <c r="F12" s="15">
        <v>2270</v>
      </c>
      <c r="G12" s="15">
        <v>514</v>
      </c>
      <c r="H12" s="15">
        <v>4637</v>
      </c>
      <c r="I12" s="15">
        <v>650</v>
      </c>
      <c r="J12" s="9">
        <f>K12+L12+M12+N12+O12+P12</f>
        <v>1396</v>
      </c>
      <c r="K12" s="15">
        <v>10</v>
      </c>
      <c r="L12" s="15">
        <v>250</v>
      </c>
      <c r="M12" s="15">
        <v>706</v>
      </c>
      <c r="N12" s="15">
        <v>0</v>
      </c>
      <c r="O12" s="15">
        <v>382</v>
      </c>
      <c r="P12" s="15">
        <v>48</v>
      </c>
      <c r="Q12" s="15">
        <v>554</v>
      </c>
      <c r="R12" s="15">
        <v>469</v>
      </c>
      <c r="S12" s="15">
        <v>448</v>
      </c>
      <c r="T12" s="15">
        <v>168</v>
      </c>
    </row>
    <row r="13" spans="1:22" s="6" customFormat="1" x14ac:dyDescent="0.25">
      <c r="A13" s="19">
        <v>2</v>
      </c>
      <c r="B13" s="26" t="s">
        <v>37</v>
      </c>
      <c r="C13" s="15">
        <f t="shared" ref="C13:C21" si="2">D13+E13+F13</f>
        <v>16</v>
      </c>
      <c r="D13" s="15">
        <v>12</v>
      </c>
      <c r="E13" s="15">
        <v>0</v>
      </c>
      <c r="F13" s="15">
        <v>4</v>
      </c>
      <c r="G13" s="15">
        <v>0</v>
      </c>
      <c r="H13" s="15">
        <v>14</v>
      </c>
      <c r="I13" s="15">
        <v>4</v>
      </c>
      <c r="J13" s="9">
        <f t="shared" ref="J13:J21" si="3">K13+L13+M13+N13+O13+P13</f>
        <v>1</v>
      </c>
      <c r="K13" s="15">
        <v>0</v>
      </c>
      <c r="L13" s="15">
        <v>0</v>
      </c>
      <c r="M13" s="15">
        <v>0</v>
      </c>
      <c r="N13" s="15">
        <v>0</v>
      </c>
      <c r="O13" s="15">
        <v>1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</row>
    <row r="14" spans="1:22" s="6" customFormat="1" x14ac:dyDescent="0.25">
      <c r="A14" s="19">
        <v>3</v>
      </c>
      <c r="B14" s="26" t="s">
        <v>38</v>
      </c>
      <c r="C14" s="15">
        <f t="shared" si="2"/>
        <v>28</v>
      </c>
      <c r="D14" s="15">
        <v>26</v>
      </c>
      <c r="E14" s="15">
        <v>0</v>
      </c>
      <c r="F14" s="15">
        <v>2</v>
      </c>
      <c r="G14" s="15">
        <v>0</v>
      </c>
      <c r="H14" s="15">
        <v>28</v>
      </c>
      <c r="I14" s="15">
        <v>0</v>
      </c>
      <c r="J14" s="9">
        <f t="shared" si="3"/>
        <v>6</v>
      </c>
      <c r="K14" s="15">
        <v>0</v>
      </c>
      <c r="L14" s="15">
        <v>0</v>
      </c>
      <c r="M14" s="15">
        <v>4</v>
      </c>
      <c r="N14" s="15">
        <v>0</v>
      </c>
      <c r="O14" s="15">
        <v>2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2" s="6" customFormat="1" x14ac:dyDescent="0.25">
      <c r="A15" s="19">
        <v>4</v>
      </c>
      <c r="B15" s="26" t="s">
        <v>39</v>
      </c>
      <c r="C15" s="15">
        <f t="shared" si="2"/>
        <v>286</v>
      </c>
      <c r="D15" s="15">
        <v>188</v>
      </c>
      <c r="E15" s="15">
        <v>0</v>
      </c>
      <c r="F15" s="15">
        <v>98</v>
      </c>
      <c r="G15" s="15">
        <v>17</v>
      </c>
      <c r="H15" s="15">
        <v>271</v>
      </c>
      <c r="I15" s="15">
        <v>10</v>
      </c>
      <c r="J15" s="9">
        <f t="shared" si="3"/>
        <v>7</v>
      </c>
      <c r="K15" s="15">
        <v>0</v>
      </c>
      <c r="L15" s="15">
        <v>0</v>
      </c>
      <c r="M15" s="15">
        <v>4</v>
      </c>
      <c r="N15" s="15">
        <v>0</v>
      </c>
      <c r="O15" s="15">
        <v>3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1:22" s="6" customFormat="1" x14ac:dyDescent="0.25">
      <c r="A16" s="19">
        <v>5</v>
      </c>
      <c r="B16" s="26" t="s">
        <v>40</v>
      </c>
      <c r="C16" s="15">
        <f t="shared" si="2"/>
        <v>18</v>
      </c>
      <c r="D16" s="15">
        <v>13</v>
      </c>
      <c r="E16" s="15">
        <v>0</v>
      </c>
      <c r="F16" s="15">
        <v>5</v>
      </c>
      <c r="G16" s="15">
        <v>0</v>
      </c>
      <c r="H16" s="15">
        <v>17</v>
      </c>
      <c r="I16" s="15">
        <v>1</v>
      </c>
      <c r="J16" s="9">
        <f t="shared" si="3"/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s="6" customFormat="1" x14ac:dyDescent="0.25">
      <c r="A17" s="19">
        <v>6</v>
      </c>
      <c r="B17" s="26" t="s">
        <v>44</v>
      </c>
      <c r="C17" s="15">
        <f t="shared" si="2"/>
        <v>884</v>
      </c>
      <c r="D17" s="15">
        <v>456</v>
      </c>
      <c r="E17" s="15">
        <v>199</v>
      </c>
      <c r="F17" s="15">
        <v>229</v>
      </c>
      <c r="G17" s="15">
        <v>66</v>
      </c>
      <c r="H17" s="15">
        <v>681</v>
      </c>
      <c r="I17" s="15">
        <v>32</v>
      </c>
      <c r="J17" s="9">
        <f t="shared" si="3"/>
        <v>124</v>
      </c>
      <c r="K17" s="15">
        <v>0</v>
      </c>
      <c r="L17" s="15">
        <v>12</v>
      </c>
      <c r="M17" s="15">
        <v>30</v>
      </c>
      <c r="N17" s="15">
        <v>0</v>
      </c>
      <c r="O17" s="15">
        <v>81</v>
      </c>
      <c r="P17" s="15">
        <v>1</v>
      </c>
      <c r="Q17" s="15">
        <v>14</v>
      </c>
      <c r="R17" s="15">
        <v>31</v>
      </c>
      <c r="S17" s="15">
        <v>36</v>
      </c>
      <c r="T17" s="15">
        <v>6</v>
      </c>
    </row>
    <row r="18" spans="1:20" s="6" customFormat="1" x14ac:dyDescent="0.25">
      <c r="A18" s="19">
        <v>7</v>
      </c>
      <c r="B18" s="26" t="s">
        <v>41</v>
      </c>
      <c r="C18" s="15">
        <f t="shared" si="2"/>
        <v>102</v>
      </c>
      <c r="D18" s="15">
        <v>80</v>
      </c>
      <c r="E18" s="15">
        <v>9</v>
      </c>
      <c r="F18" s="15">
        <v>13</v>
      </c>
      <c r="G18" s="15">
        <v>18</v>
      </c>
      <c r="H18" s="15">
        <v>43</v>
      </c>
      <c r="I18" s="15">
        <v>5</v>
      </c>
      <c r="J18" s="9">
        <f t="shared" si="3"/>
        <v>26</v>
      </c>
      <c r="K18" s="15">
        <v>0</v>
      </c>
      <c r="L18" s="15">
        <v>10</v>
      </c>
      <c r="M18" s="15">
        <v>11</v>
      </c>
      <c r="N18" s="15">
        <v>0</v>
      </c>
      <c r="O18" s="15">
        <v>5</v>
      </c>
      <c r="P18" s="15">
        <v>0</v>
      </c>
      <c r="Q18" s="15">
        <v>0</v>
      </c>
      <c r="R18" s="15">
        <v>11</v>
      </c>
      <c r="S18" s="15">
        <v>11</v>
      </c>
      <c r="T18" s="15">
        <v>0</v>
      </c>
    </row>
    <row r="19" spans="1:20" s="6" customFormat="1" x14ac:dyDescent="0.25">
      <c r="A19" s="19">
        <v>8</v>
      </c>
      <c r="B19" s="26" t="s">
        <v>42</v>
      </c>
      <c r="C19" s="15">
        <f t="shared" si="2"/>
        <v>117</v>
      </c>
      <c r="D19" s="15">
        <v>87</v>
      </c>
      <c r="E19" s="15">
        <v>0</v>
      </c>
      <c r="F19" s="15">
        <v>30</v>
      </c>
      <c r="G19" s="15">
        <v>1</v>
      </c>
      <c r="H19" s="15">
        <v>110</v>
      </c>
      <c r="I19" s="15">
        <v>15</v>
      </c>
      <c r="J19" s="9">
        <f t="shared" si="3"/>
        <v>1</v>
      </c>
      <c r="K19" s="15">
        <v>0</v>
      </c>
      <c r="L19" s="15">
        <v>0</v>
      </c>
      <c r="M19" s="15">
        <v>1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0" s="6" customFormat="1" x14ac:dyDescent="0.25">
      <c r="A20" s="19">
        <v>9</v>
      </c>
      <c r="B20" s="26" t="s">
        <v>43</v>
      </c>
      <c r="C20" s="15">
        <f t="shared" si="2"/>
        <v>171</v>
      </c>
      <c r="D20" s="15">
        <v>149</v>
      </c>
      <c r="E20" s="15">
        <v>1</v>
      </c>
      <c r="F20" s="15">
        <v>21</v>
      </c>
      <c r="G20" s="15">
        <v>6</v>
      </c>
      <c r="H20" s="15">
        <v>111</v>
      </c>
      <c r="I20" s="15">
        <v>5</v>
      </c>
      <c r="J20" s="9">
        <f t="shared" si="3"/>
        <v>10</v>
      </c>
      <c r="K20" s="15">
        <v>0</v>
      </c>
      <c r="L20" s="15">
        <v>1</v>
      </c>
      <c r="M20" s="15">
        <v>6</v>
      </c>
      <c r="N20" s="15">
        <v>0</v>
      </c>
      <c r="O20" s="15">
        <v>3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</row>
    <row r="21" spans="1:20" s="6" customFormat="1" x14ac:dyDescent="0.25">
      <c r="A21" s="19">
        <v>10</v>
      </c>
      <c r="B21" s="26" t="s">
        <v>207</v>
      </c>
      <c r="C21" s="15">
        <f t="shared" si="2"/>
        <v>41</v>
      </c>
      <c r="D21" s="15">
        <v>37</v>
      </c>
      <c r="E21" s="15">
        <v>0</v>
      </c>
      <c r="F21" s="15">
        <v>4</v>
      </c>
      <c r="G21" s="15">
        <v>0</v>
      </c>
      <c r="H21" s="15">
        <v>39</v>
      </c>
      <c r="I21" s="15">
        <v>2</v>
      </c>
      <c r="J21" s="9">
        <f t="shared" si="3"/>
        <v>6</v>
      </c>
      <c r="K21" s="15">
        <v>0</v>
      </c>
      <c r="L21" s="15">
        <v>0</v>
      </c>
      <c r="M21" s="15">
        <v>3</v>
      </c>
      <c r="N21" s="15">
        <v>0</v>
      </c>
      <c r="O21" s="15">
        <v>3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</row>
    <row r="22" spans="1:20" s="6" customFormat="1" x14ac:dyDescent="0.25">
      <c r="A22" s="19">
        <v>11</v>
      </c>
      <c r="B22" s="26" t="s">
        <v>208</v>
      </c>
      <c r="C22" s="15">
        <f t="shared" ref="C22" si="4">D22+E22+F22</f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9">
        <f t="shared" ref="J22" si="5">K22+L22+M22+N22+O22+P22</f>
        <v>2</v>
      </c>
      <c r="K22" s="15">
        <v>0</v>
      </c>
      <c r="L22" s="15">
        <v>0</v>
      </c>
      <c r="M22" s="15">
        <v>2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</row>
    <row r="23" spans="1:20" s="6" customFormat="1" x14ac:dyDescent="0.25">
      <c r="A23" s="19">
        <v>12</v>
      </c>
      <c r="B23" s="26" t="s">
        <v>209</v>
      </c>
      <c r="C23" s="15">
        <f t="shared" ref="C23" si="6">D23+E23+F23</f>
        <v>45</v>
      </c>
      <c r="D23" s="15">
        <v>7</v>
      </c>
      <c r="E23" s="15">
        <v>1</v>
      </c>
      <c r="F23" s="15">
        <v>37</v>
      </c>
      <c r="G23" s="15">
        <v>4</v>
      </c>
      <c r="H23" s="15">
        <v>41</v>
      </c>
      <c r="I23" s="15">
        <v>1</v>
      </c>
      <c r="J23" s="9">
        <f t="shared" ref="J23" si="7">K23+L23+M23+N23+O23+P23</f>
        <v>1</v>
      </c>
      <c r="K23" s="15">
        <v>0</v>
      </c>
      <c r="L23" s="15">
        <v>1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</row>
    <row r="24" spans="1:20" s="5" customFormat="1" x14ac:dyDescent="0.25">
      <c r="A24" s="94" t="s">
        <v>14</v>
      </c>
      <c r="B24" s="94"/>
      <c r="C24" s="15">
        <f>D24+E24+F24</f>
        <v>16650</v>
      </c>
      <c r="D24" s="9">
        <f>SUM(D12:D23)</f>
        <v>12604</v>
      </c>
      <c r="E24" s="9">
        <f t="shared" ref="E24:I24" si="8">SUM(E12:E23)</f>
        <v>1333</v>
      </c>
      <c r="F24" s="9">
        <f t="shared" si="8"/>
        <v>2713</v>
      </c>
      <c r="G24" s="9">
        <f t="shared" si="8"/>
        <v>626</v>
      </c>
      <c r="H24" s="9">
        <f t="shared" si="8"/>
        <v>5992</v>
      </c>
      <c r="I24" s="9">
        <f t="shared" si="8"/>
        <v>725</v>
      </c>
      <c r="J24" s="9">
        <f t="shared" ref="J24" si="9">K24+L24+M24+N24+O24+P24</f>
        <v>1580</v>
      </c>
      <c r="K24" s="9">
        <f t="shared" ref="K24" si="10">SUM(K12:K23)</f>
        <v>10</v>
      </c>
      <c r="L24" s="9">
        <f t="shared" ref="L24" si="11">SUM(L12:L23)</f>
        <v>274</v>
      </c>
      <c r="M24" s="9">
        <f t="shared" ref="M24" si="12">SUM(M12:M23)</f>
        <v>767</v>
      </c>
      <c r="N24" s="9">
        <f t="shared" ref="N24" si="13">SUM(N12:N23)</f>
        <v>0</v>
      </c>
      <c r="O24" s="9">
        <f t="shared" ref="O24" si="14">SUM(O12:O23)</f>
        <v>480</v>
      </c>
      <c r="P24" s="9">
        <f t="shared" ref="P24" si="15">SUM(P12:P23)</f>
        <v>49</v>
      </c>
      <c r="Q24" s="9">
        <f t="shared" ref="Q24" si="16">SUM(Q12:Q23)</f>
        <v>568</v>
      </c>
      <c r="R24" s="9">
        <f t="shared" ref="R24" si="17">SUM(R12:R23)</f>
        <v>511</v>
      </c>
      <c r="S24" s="9">
        <f t="shared" ref="S24" si="18">SUM(S12:S23)</f>
        <v>495</v>
      </c>
      <c r="T24" s="9">
        <f t="shared" ref="T24" si="19">SUM(T12:T23)</f>
        <v>174</v>
      </c>
    </row>
    <row r="25" spans="1:20" s="6" customFormat="1" x14ac:dyDescent="0.25">
      <c r="A25" s="27"/>
      <c r="B25" s="28" t="s">
        <v>93</v>
      </c>
      <c r="C25" s="16"/>
      <c r="D25" s="16"/>
      <c r="E25" s="16"/>
      <c r="F25" s="16"/>
      <c r="G25" s="16"/>
      <c r="H25" s="16"/>
      <c r="I25" s="16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</row>
    <row r="26" spans="1:20" s="6" customFormat="1" x14ac:dyDescent="0.25">
      <c r="A26" s="19">
        <v>1</v>
      </c>
      <c r="B26" s="26" t="s">
        <v>45</v>
      </c>
      <c r="C26" s="15">
        <f t="shared" ref="C26:C34" si="20">D26+E26+F26</f>
        <v>16094</v>
      </c>
      <c r="D26" s="15">
        <v>15545</v>
      </c>
      <c r="E26" s="15">
        <v>543</v>
      </c>
      <c r="F26" s="15">
        <v>6</v>
      </c>
      <c r="G26" s="15">
        <v>696</v>
      </c>
      <c r="H26" s="15">
        <v>6995</v>
      </c>
      <c r="I26" s="15">
        <v>244</v>
      </c>
      <c r="J26" s="9">
        <f>K26+L26+M26+N26+O26+P26</f>
        <v>1843</v>
      </c>
      <c r="K26" s="15">
        <v>5</v>
      </c>
      <c r="L26" s="15">
        <v>316</v>
      </c>
      <c r="M26" s="15">
        <v>721</v>
      </c>
      <c r="N26" s="15">
        <v>0</v>
      </c>
      <c r="O26" s="15">
        <v>534</v>
      </c>
      <c r="P26" s="15">
        <v>267</v>
      </c>
      <c r="Q26" s="15">
        <v>202</v>
      </c>
      <c r="R26" s="15">
        <v>404</v>
      </c>
      <c r="S26" s="15">
        <v>540</v>
      </c>
      <c r="T26" s="15">
        <v>7</v>
      </c>
    </row>
    <row r="27" spans="1:20" s="6" customFormat="1" x14ac:dyDescent="0.25">
      <c r="A27" s="19">
        <v>2</v>
      </c>
      <c r="B27" s="26" t="s">
        <v>19</v>
      </c>
      <c r="C27" s="15">
        <f t="shared" si="20"/>
        <v>1170</v>
      </c>
      <c r="D27" s="15">
        <v>1086</v>
      </c>
      <c r="E27" s="15">
        <v>83</v>
      </c>
      <c r="F27" s="15">
        <v>1</v>
      </c>
      <c r="G27" s="15">
        <v>201</v>
      </c>
      <c r="H27" s="15">
        <v>970</v>
      </c>
      <c r="I27" s="15">
        <v>12</v>
      </c>
      <c r="J27" s="9">
        <f t="shared" ref="J27:J35" si="21">K27+L27+M27+N27+O27+P27</f>
        <v>222</v>
      </c>
      <c r="K27" s="15">
        <v>6</v>
      </c>
      <c r="L27" s="15">
        <v>55</v>
      </c>
      <c r="M27" s="15">
        <v>95</v>
      </c>
      <c r="N27" s="15">
        <v>0</v>
      </c>
      <c r="O27" s="15">
        <v>63</v>
      </c>
      <c r="P27" s="15">
        <v>3</v>
      </c>
      <c r="Q27" s="15">
        <v>18</v>
      </c>
      <c r="R27" s="15">
        <v>93</v>
      </c>
      <c r="S27" s="15">
        <v>114</v>
      </c>
      <c r="T27" s="15">
        <v>0</v>
      </c>
    </row>
    <row r="28" spans="1:20" s="6" customFormat="1" x14ac:dyDescent="0.25">
      <c r="A28" s="19">
        <v>3</v>
      </c>
      <c r="B28" s="26" t="s">
        <v>20</v>
      </c>
      <c r="C28" s="15">
        <f t="shared" si="20"/>
        <v>2323</v>
      </c>
      <c r="D28" s="15">
        <v>2281</v>
      </c>
      <c r="E28" s="15">
        <v>42</v>
      </c>
      <c r="F28" s="15">
        <v>0</v>
      </c>
      <c r="G28" s="15">
        <v>102</v>
      </c>
      <c r="H28" s="15">
        <v>938</v>
      </c>
      <c r="I28" s="15">
        <v>28</v>
      </c>
      <c r="J28" s="9">
        <f t="shared" si="21"/>
        <v>205</v>
      </c>
      <c r="K28" s="15">
        <v>0</v>
      </c>
      <c r="L28" s="15">
        <v>44</v>
      </c>
      <c r="M28" s="15">
        <v>95</v>
      </c>
      <c r="N28" s="15">
        <v>0</v>
      </c>
      <c r="O28" s="15">
        <v>65</v>
      </c>
      <c r="P28" s="15">
        <v>1</v>
      </c>
      <c r="Q28" s="15">
        <v>14</v>
      </c>
      <c r="R28" s="15">
        <v>83</v>
      </c>
      <c r="S28" s="15">
        <v>110</v>
      </c>
      <c r="T28" s="15">
        <v>2</v>
      </c>
    </row>
    <row r="29" spans="1:20" s="6" customFormat="1" x14ac:dyDescent="0.25">
      <c r="A29" s="19">
        <v>4</v>
      </c>
      <c r="B29" s="26" t="s">
        <v>21</v>
      </c>
      <c r="C29" s="15">
        <f t="shared" si="20"/>
        <v>1622</v>
      </c>
      <c r="D29" s="15">
        <v>1615</v>
      </c>
      <c r="E29" s="15">
        <v>7</v>
      </c>
      <c r="F29" s="15">
        <v>0</v>
      </c>
      <c r="G29" s="15">
        <v>64</v>
      </c>
      <c r="H29" s="15">
        <v>1598</v>
      </c>
      <c r="I29" s="15">
        <v>16</v>
      </c>
      <c r="J29" s="9">
        <f t="shared" si="21"/>
        <v>205</v>
      </c>
      <c r="K29" s="15">
        <v>0</v>
      </c>
      <c r="L29" s="15">
        <v>28</v>
      </c>
      <c r="M29" s="15">
        <v>105</v>
      </c>
      <c r="N29" s="15">
        <v>0</v>
      </c>
      <c r="O29" s="15">
        <v>72</v>
      </c>
      <c r="P29" s="15">
        <v>0</v>
      </c>
      <c r="Q29" s="15">
        <v>18</v>
      </c>
      <c r="R29" s="15">
        <v>133</v>
      </c>
      <c r="S29" s="15">
        <v>148</v>
      </c>
      <c r="T29" s="15">
        <v>0</v>
      </c>
    </row>
    <row r="30" spans="1:20" s="6" customFormat="1" x14ac:dyDescent="0.25">
      <c r="A30" s="29">
        <v>5</v>
      </c>
      <c r="B30" s="30" t="s">
        <v>22</v>
      </c>
      <c r="C30" s="15">
        <f t="shared" si="20"/>
        <v>217</v>
      </c>
      <c r="D30" s="9">
        <v>217</v>
      </c>
      <c r="E30" s="9">
        <v>0</v>
      </c>
      <c r="F30" s="9">
        <v>0</v>
      </c>
      <c r="G30" s="9">
        <v>2</v>
      </c>
      <c r="H30" s="9">
        <v>213</v>
      </c>
      <c r="I30" s="9">
        <v>9</v>
      </c>
      <c r="J30" s="9">
        <f t="shared" si="21"/>
        <v>3</v>
      </c>
      <c r="K30" s="9">
        <v>0</v>
      </c>
      <c r="L30" s="9">
        <v>0</v>
      </c>
      <c r="M30" s="9">
        <v>2</v>
      </c>
      <c r="N30" s="9">
        <v>0</v>
      </c>
      <c r="O30" s="9">
        <v>1</v>
      </c>
      <c r="P30" s="9">
        <v>0</v>
      </c>
      <c r="Q30" s="9">
        <v>0</v>
      </c>
      <c r="R30" s="15">
        <v>0</v>
      </c>
      <c r="S30" s="15">
        <v>0</v>
      </c>
      <c r="T30" s="15">
        <v>0</v>
      </c>
    </row>
    <row r="31" spans="1:20" s="6" customFormat="1" x14ac:dyDescent="0.25">
      <c r="A31" s="29">
        <v>6</v>
      </c>
      <c r="B31" s="30" t="s">
        <v>144</v>
      </c>
      <c r="C31" s="15">
        <f t="shared" si="20"/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f t="shared" si="21"/>
        <v>1</v>
      </c>
      <c r="K31" s="9">
        <v>0</v>
      </c>
      <c r="L31" s="9">
        <v>0</v>
      </c>
      <c r="M31" s="9">
        <v>1</v>
      </c>
      <c r="N31" s="9">
        <v>0</v>
      </c>
      <c r="O31" s="9">
        <v>0</v>
      </c>
      <c r="P31" s="9">
        <v>0</v>
      </c>
      <c r="Q31" s="9">
        <v>0</v>
      </c>
      <c r="R31" s="15">
        <v>0</v>
      </c>
      <c r="S31" s="15">
        <v>0</v>
      </c>
      <c r="T31" s="15">
        <v>0</v>
      </c>
    </row>
    <row r="32" spans="1:20" s="6" customFormat="1" x14ac:dyDescent="0.25">
      <c r="A32" s="29">
        <v>6</v>
      </c>
      <c r="B32" s="30" t="s">
        <v>214</v>
      </c>
      <c r="C32" s="15">
        <f t="shared" ref="C32:C33" si="22">D32+E32+F32</f>
        <v>124</v>
      </c>
      <c r="D32" s="9">
        <v>120</v>
      </c>
      <c r="E32" s="9">
        <v>4</v>
      </c>
      <c r="F32" s="9">
        <v>0</v>
      </c>
      <c r="G32" s="9">
        <v>0</v>
      </c>
      <c r="H32" s="9">
        <v>1</v>
      </c>
      <c r="I32" s="9">
        <v>0</v>
      </c>
      <c r="J32" s="9">
        <f t="shared" ref="J32:J33" si="23">K32+L32+M32+N32+O32+P32</f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15">
        <v>0</v>
      </c>
      <c r="S32" s="15">
        <v>0</v>
      </c>
      <c r="T32" s="15">
        <v>0</v>
      </c>
    </row>
    <row r="33" spans="1:20" s="6" customFormat="1" x14ac:dyDescent="0.25">
      <c r="A33" s="29">
        <v>7</v>
      </c>
      <c r="B33" s="30" t="s">
        <v>215</v>
      </c>
      <c r="C33" s="15">
        <f t="shared" si="22"/>
        <v>216</v>
      </c>
      <c r="D33" s="9">
        <v>216</v>
      </c>
      <c r="E33" s="9">
        <v>0</v>
      </c>
      <c r="F33" s="9">
        <v>0</v>
      </c>
      <c r="G33" s="9">
        <v>1</v>
      </c>
      <c r="H33" s="9">
        <v>0</v>
      </c>
      <c r="I33" s="9">
        <v>9</v>
      </c>
      <c r="J33" s="9">
        <f t="shared" si="23"/>
        <v>3</v>
      </c>
      <c r="K33" s="9">
        <v>0</v>
      </c>
      <c r="L33" s="9">
        <v>0</v>
      </c>
      <c r="M33" s="9">
        <v>2</v>
      </c>
      <c r="N33" s="9">
        <v>0</v>
      </c>
      <c r="O33" s="9">
        <v>1</v>
      </c>
      <c r="P33" s="9">
        <v>0</v>
      </c>
      <c r="Q33" s="9">
        <v>0</v>
      </c>
      <c r="R33" s="15">
        <v>0</v>
      </c>
      <c r="S33" s="15">
        <v>0</v>
      </c>
      <c r="T33" s="15">
        <v>0</v>
      </c>
    </row>
    <row r="34" spans="1:20" s="6" customFormat="1" x14ac:dyDescent="0.25">
      <c r="A34" s="29">
        <v>8</v>
      </c>
      <c r="B34" s="30" t="s">
        <v>213</v>
      </c>
      <c r="C34" s="15">
        <f t="shared" si="2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f t="shared" si="21"/>
        <v>5</v>
      </c>
      <c r="K34" s="9">
        <v>0</v>
      </c>
      <c r="L34" s="9">
        <v>0</v>
      </c>
      <c r="M34" s="9">
        <v>5</v>
      </c>
      <c r="N34" s="9">
        <v>0</v>
      </c>
      <c r="O34" s="9">
        <v>0</v>
      </c>
      <c r="P34" s="9">
        <v>0</v>
      </c>
      <c r="Q34" s="9">
        <v>0</v>
      </c>
      <c r="R34" s="15">
        <v>0</v>
      </c>
      <c r="S34" s="15">
        <v>0</v>
      </c>
      <c r="T34" s="15">
        <v>0</v>
      </c>
    </row>
    <row r="35" spans="1:20" s="5" customFormat="1" x14ac:dyDescent="0.25">
      <c r="A35" s="94" t="s">
        <v>14</v>
      </c>
      <c r="B35" s="94"/>
      <c r="C35" s="15">
        <f>D35+E35+F35</f>
        <v>21766</v>
      </c>
      <c r="D35" s="9">
        <f>SUM(D26:D34)</f>
        <v>21080</v>
      </c>
      <c r="E35" s="9">
        <f t="shared" ref="E35:I35" si="24">SUM(E26:E34)</f>
        <v>679</v>
      </c>
      <c r="F35" s="9">
        <f t="shared" si="24"/>
        <v>7</v>
      </c>
      <c r="G35" s="9">
        <f t="shared" si="24"/>
        <v>1066</v>
      </c>
      <c r="H35" s="9">
        <f t="shared" si="24"/>
        <v>10715</v>
      </c>
      <c r="I35" s="9">
        <f t="shared" si="24"/>
        <v>318</v>
      </c>
      <c r="J35" s="9">
        <f t="shared" si="21"/>
        <v>2487</v>
      </c>
      <c r="K35" s="9">
        <f t="shared" ref="K35:T35" si="25">SUM(K26:K34)</f>
        <v>11</v>
      </c>
      <c r="L35" s="9">
        <f t="shared" si="25"/>
        <v>443</v>
      </c>
      <c r="M35" s="9">
        <f t="shared" si="25"/>
        <v>1026</v>
      </c>
      <c r="N35" s="9">
        <f t="shared" si="25"/>
        <v>0</v>
      </c>
      <c r="O35" s="9">
        <f t="shared" si="25"/>
        <v>736</v>
      </c>
      <c r="P35" s="9">
        <f t="shared" si="25"/>
        <v>271</v>
      </c>
      <c r="Q35" s="9">
        <f t="shared" si="25"/>
        <v>252</v>
      </c>
      <c r="R35" s="9">
        <f t="shared" si="25"/>
        <v>713</v>
      </c>
      <c r="S35" s="9">
        <f t="shared" si="25"/>
        <v>912</v>
      </c>
      <c r="T35" s="9">
        <f t="shared" si="25"/>
        <v>9</v>
      </c>
    </row>
    <row r="36" spans="1:20" s="6" customFormat="1" x14ac:dyDescent="0.25">
      <c r="A36" s="22"/>
      <c r="B36" s="28" t="s">
        <v>95</v>
      </c>
      <c r="C36" s="16"/>
      <c r="D36" s="16"/>
      <c r="E36" s="16"/>
      <c r="F36" s="16"/>
      <c r="G36" s="16"/>
      <c r="H36" s="16"/>
      <c r="I36" s="16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2"/>
    </row>
    <row r="37" spans="1:20" s="6" customFormat="1" x14ac:dyDescent="0.25">
      <c r="A37" s="33">
        <v>1</v>
      </c>
      <c r="B37" s="34" t="s">
        <v>46</v>
      </c>
      <c r="C37" s="15">
        <f>D37+E37+F37</f>
        <v>88</v>
      </c>
      <c r="D37" s="15">
        <v>51</v>
      </c>
      <c r="E37" s="15">
        <v>0</v>
      </c>
      <c r="F37" s="15">
        <v>37</v>
      </c>
      <c r="G37" s="15">
        <v>9</v>
      </c>
      <c r="H37" s="15">
        <v>86</v>
      </c>
      <c r="I37" s="15">
        <v>0</v>
      </c>
      <c r="J37" s="9">
        <f t="shared" ref="J37:J43" si="26">K37+L37+M37+N37+O37+P37</f>
        <v>8</v>
      </c>
      <c r="K37" s="15">
        <v>0</v>
      </c>
      <c r="L37" s="15">
        <v>4</v>
      </c>
      <c r="M37" s="15">
        <v>4</v>
      </c>
      <c r="N37" s="15">
        <v>0</v>
      </c>
      <c r="O37" s="15">
        <v>0</v>
      </c>
      <c r="P37" s="15">
        <v>0</v>
      </c>
      <c r="Q37" s="15">
        <v>0</v>
      </c>
      <c r="R37" s="15">
        <f t="shared" ref="R37:R43" si="27">S37+T37</f>
        <v>0</v>
      </c>
      <c r="S37" s="15">
        <v>0</v>
      </c>
      <c r="T37" s="15">
        <v>0</v>
      </c>
    </row>
    <row r="38" spans="1:20" s="6" customFormat="1" x14ac:dyDescent="0.25">
      <c r="A38" s="33">
        <v>2</v>
      </c>
      <c r="B38" s="34" t="s">
        <v>47</v>
      </c>
      <c r="C38" s="15">
        <f t="shared" ref="C38:C44" si="28">D38+E38+F38</f>
        <v>7062</v>
      </c>
      <c r="D38" s="15">
        <v>4945</v>
      </c>
      <c r="E38" s="15">
        <v>1767</v>
      </c>
      <c r="F38" s="15">
        <v>350</v>
      </c>
      <c r="G38" s="15">
        <v>620</v>
      </c>
      <c r="H38" s="15">
        <v>2768</v>
      </c>
      <c r="I38" s="15">
        <v>104</v>
      </c>
      <c r="J38" s="9">
        <f t="shared" si="26"/>
        <v>771</v>
      </c>
      <c r="K38" s="15">
        <v>4</v>
      </c>
      <c r="L38" s="15">
        <v>138</v>
      </c>
      <c r="M38" s="15">
        <v>255</v>
      </c>
      <c r="N38" s="15">
        <v>0</v>
      </c>
      <c r="O38" s="15">
        <v>302</v>
      </c>
      <c r="P38" s="15">
        <v>72</v>
      </c>
      <c r="Q38" s="15">
        <v>63</v>
      </c>
      <c r="R38" s="15">
        <v>147</v>
      </c>
      <c r="S38" s="15">
        <v>204</v>
      </c>
      <c r="T38" s="15">
        <v>2</v>
      </c>
    </row>
    <row r="39" spans="1:20" s="6" customFormat="1" x14ac:dyDescent="0.25">
      <c r="A39" s="33">
        <v>3</v>
      </c>
      <c r="B39" s="34" t="s">
        <v>50</v>
      </c>
      <c r="C39" s="15">
        <f t="shared" si="28"/>
        <v>46</v>
      </c>
      <c r="D39" s="15">
        <v>39</v>
      </c>
      <c r="E39" s="15">
        <v>5</v>
      </c>
      <c r="F39" s="15">
        <v>2</v>
      </c>
      <c r="G39" s="15">
        <v>4</v>
      </c>
      <c r="H39" s="15">
        <v>42</v>
      </c>
      <c r="I39" s="15">
        <v>3</v>
      </c>
      <c r="J39" s="9">
        <f t="shared" si="26"/>
        <v>10</v>
      </c>
      <c r="K39" s="15">
        <v>0</v>
      </c>
      <c r="L39" s="15">
        <v>2</v>
      </c>
      <c r="M39" s="15">
        <v>7</v>
      </c>
      <c r="N39" s="15">
        <v>0</v>
      </c>
      <c r="O39" s="15">
        <v>1</v>
      </c>
      <c r="P39" s="15">
        <v>0</v>
      </c>
      <c r="Q39" s="15">
        <v>0</v>
      </c>
      <c r="R39" s="15">
        <f t="shared" si="27"/>
        <v>0</v>
      </c>
      <c r="S39" s="15">
        <v>0</v>
      </c>
      <c r="T39" s="15">
        <v>0</v>
      </c>
    </row>
    <row r="40" spans="1:20" s="6" customFormat="1" x14ac:dyDescent="0.25">
      <c r="A40" s="33">
        <v>4</v>
      </c>
      <c r="B40" s="34" t="s">
        <v>49</v>
      </c>
      <c r="C40" s="15">
        <f t="shared" si="28"/>
        <v>2542</v>
      </c>
      <c r="D40" s="15">
        <v>1857</v>
      </c>
      <c r="E40" s="15">
        <v>534</v>
      </c>
      <c r="F40" s="15">
        <v>151</v>
      </c>
      <c r="G40" s="15">
        <v>79</v>
      </c>
      <c r="H40" s="15">
        <v>316</v>
      </c>
      <c r="I40" s="15">
        <v>53</v>
      </c>
      <c r="J40" s="9">
        <f t="shared" si="26"/>
        <v>181</v>
      </c>
      <c r="K40" s="15">
        <v>4</v>
      </c>
      <c r="L40" s="15">
        <v>26</v>
      </c>
      <c r="M40" s="15">
        <v>60</v>
      </c>
      <c r="N40" s="15">
        <v>0</v>
      </c>
      <c r="O40" s="15">
        <v>61</v>
      </c>
      <c r="P40" s="15">
        <v>30</v>
      </c>
      <c r="Q40" s="15">
        <v>15</v>
      </c>
      <c r="R40" s="15">
        <v>64</v>
      </c>
      <c r="S40" s="15">
        <v>88</v>
      </c>
      <c r="T40" s="15">
        <v>1</v>
      </c>
    </row>
    <row r="41" spans="1:20" s="6" customFormat="1" x14ac:dyDescent="0.25">
      <c r="A41" s="33">
        <v>5</v>
      </c>
      <c r="B41" s="34" t="s">
        <v>268</v>
      </c>
      <c r="C41" s="15">
        <f t="shared" si="28"/>
        <v>0</v>
      </c>
      <c r="D41" s="15"/>
      <c r="E41" s="15"/>
      <c r="F41" s="15"/>
      <c r="G41" s="15"/>
      <c r="H41" s="15"/>
      <c r="I41" s="15"/>
      <c r="J41" s="9">
        <f t="shared" si="26"/>
        <v>4</v>
      </c>
      <c r="K41" s="15">
        <v>0</v>
      </c>
      <c r="L41" s="15">
        <v>0</v>
      </c>
      <c r="M41" s="15">
        <v>4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</row>
    <row r="42" spans="1:20" s="6" customFormat="1" x14ac:dyDescent="0.25">
      <c r="A42" s="33">
        <v>6</v>
      </c>
      <c r="B42" s="34" t="s">
        <v>269</v>
      </c>
      <c r="C42" s="15">
        <f t="shared" si="28"/>
        <v>0</v>
      </c>
      <c r="D42" s="15"/>
      <c r="E42" s="15"/>
      <c r="F42" s="15"/>
      <c r="G42" s="15"/>
      <c r="H42" s="15"/>
      <c r="I42" s="15"/>
      <c r="J42" s="9">
        <f t="shared" si="26"/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</row>
    <row r="43" spans="1:20" s="6" customFormat="1" x14ac:dyDescent="0.25">
      <c r="A43" s="33">
        <v>7</v>
      </c>
      <c r="B43" s="34" t="s">
        <v>48</v>
      </c>
      <c r="C43" s="15">
        <f t="shared" si="28"/>
        <v>50</v>
      </c>
      <c r="D43" s="15">
        <v>44</v>
      </c>
      <c r="E43" s="15">
        <v>1</v>
      </c>
      <c r="F43" s="15">
        <v>5</v>
      </c>
      <c r="G43" s="15">
        <v>3</v>
      </c>
      <c r="H43" s="15">
        <v>49</v>
      </c>
      <c r="I43" s="15">
        <v>0</v>
      </c>
      <c r="J43" s="9">
        <f t="shared" si="26"/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f t="shared" si="27"/>
        <v>0</v>
      </c>
      <c r="S43" s="15">
        <v>0</v>
      </c>
      <c r="T43" s="15">
        <v>0</v>
      </c>
    </row>
    <row r="44" spans="1:20" s="5" customFormat="1" x14ac:dyDescent="0.25">
      <c r="A44" s="94" t="s">
        <v>14</v>
      </c>
      <c r="B44" s="94"/>
      <c r="C44" s="15">
        <f t="shared" si="28"/>
        <v>9788</v>
      </c>
      <c r="D44" s="15">
        <f>SUM(D37:D43)</f>
        <v>6936</v>
      </c>
      <c r="E44" s="15">
        <f t="shared" ref="E44:I44" si="29">SUM(E37:E43)</f>
        <v>2307</v>
      </c>
      <c r="F44" s="15">
        <f t="shared" si="29"/>
        <v>545</v>
      </c>
      <c r="G44" s="15">
        <f t="shared" si="29"/>
        <v>715</v>
      </c>
      <c r="H44" s="15">
        <f t="shared" si="29"/>
        <v>3261</v>
      </c>
      <c r="I44" s="15">
        <f t="shared" si="29"/>
        <v>160</v>
      </c>
      <c r="J44" s="15">
        <f>SUM(J37:J43)</f>
        <v>974</v>
      </c>
      <c r="K44" s="15">
        <f t="shared" ref="K44:T44" si="30">SUM(K37:K43)</f>
        <v>8</v>
      </c>
      <c r="L44" s="15">
        <f t="shared" si="30"/>
        <v>170</v>
      </c>
      <c r="M44" s="15">
        <f t="shared" si="30"/>
        <v>330</v>
      </c>
      <c r="N44" s="15">
        <f t="shared" si="30"/>
        <v>0</v>
      </c>
      <c r="O44" s="15">
        <f t="shared" si="30"/>
        <v>364</v>
      </c>
      <c r="P44" s="15">
        <f t="shared" si="30"/>
        <v>102</v>
      </c>
      <c r="Q44" s="15">
        <f t="shared" si="30"/>
        <v>78</v>
      </c>
      <c r="R44" s="15">
        <f t="shared" si="30"/>
        <v>211</v>
      </c>
      <c r="S44" s="15">
        <f t="shared" si="30"/>
        <v>292</v>
      </c>
      <c r="T44" s="15">
        <f t="shared" si="30"/>
        <v>3</v>
      </c>
    </row>
    <row r="45" spans="1:20" s="6" customFormat="1" x14ac:dyDescent="0.25">
      <c r="A45" s="22"/>
      <c r="B45" s="28" t="s">
        <v>96</v>
      </c>
      <c r="C45" s="16"/>
      <c r="D45" s="16"/>
      <c r="E45" s="16"/>
      <c r="F45" s="16"/>
      <c r="G45" s="16"/>
      <c r="H45" s="16"/>
      <c r="I45" s="16"/>
      <c r="J45" s="31"/>
      <c r="K45" s="31"/>
      <c r="L45" s="31"/>
      <c r="M45" s="31"/>
      <c r="N45" s="31"/>
      <c r="O45" s="31"/>
      <c r="P45" s="31"/>
      <c r="Q45" s="31"/>
      <c r="R45" s="24"/>
      <c r="S45" s="35"/>
      <c r="T45" s="36"/>
    </row>
    <row r="46" spans="1:20" s="6" customFormat="1" x14ac:dyDescent="0.25">
      <c r="A46" s="33">
        <v>1</v>
      </c>
      <c r="B46" s="34" t="s">
        <v>52</v>
      </c>
      <c r="C46" s="19">
        <f t="shared" ref="C46:C50" si="31">D46+E46+F46</f>
        <v>1577</v>
      </c>
      <c r="D46" s="15">
        <v>1144</v>
      </c>
      <c r="E46" s="33">
        <v>121</v>
      </c>
      <c r="F46" s="33">
        <v>312</v>
      </c>
      <c r="G46" s="33">
        <v>194</v>
      </c>
      <c r="H46" s="37">
        <v>834</v>
      </c>
      <c r="I46" s="33">
        <v>9</v>
      </c>
      <c r="J46" s="9">
        <f t="shared" ref="J46:J50" si="32">K46+L46+M46+N46+O46+P46</f>
        <v>440</v>
      </c>
      <c r="K46" s="33">
        <v>1</v>
      </c>
      <c r="L46" s="33">
        <v>42</v>
      </c>
      <c r="M46" s="33">
        <v>198</v>
      </c>
      <c r="N46" s="33">
        <v>0</v>
      </c>
      <c r="O46" s="33">
        <v>186</v>
      </c>
      <c r="P46" s="33">
        <v>13</v>
      </c>
      <c r="Q46" s="33">
        <v>35</v>
      </c>
      <c r="R46" s="15">
        <v>111</v>
      </c>
      <c r="S46" s="33">
        <v>127</v>
      </c>
      <c r="T46" s="33">
        <v>2</v>
      </c>
    </row>
    <row r="47" spans="1:20" s="6" customFormat="1" x14ac:dyDescent="0.25">
      <c r="A47" s="33">
        <v>2</v>
      </c>
      <c r="B47" s="34" t="s">
        <v>53</v>
      </c>
      <c r="C47" s="15">
        <f t="shared" si="31"/>
        <v>1963</v>
      </c>
      <c r="D47" s="15">
        <v>1673</v>
      </c>
      <c r="E47" s="15">
        <v>28</v>
      </c>
      <c r="F47" s="15">
        <v>262</v>
      </c>
      <c r="G47" s="15">
        <v>53</v>
      </c>
      <c r="H47" s="15">
        <v>1892</v>
      </c>
      <c r="I47" s="15">
        <v>31</v>
      </c>
      <c r="J47" s="9">
        <f t="shared" si="32"/>
        <v>147</v>
      </c>
      <c r="K47" s="15">
        <v>2</v>
      </c>
      <c r="L47" s="15">
        <v>23</v>
      </c>
      <c r="M47" s="15">
        <v>62</v>
      </c>
      <c r="N47" s="15">
        <v>0</v>
      </c>
      <c r="O47" s="15">
        <v>51</v>
      </c>
      <c r="P47" s="15">
        <v>9</v>
      </c>
      <c r="Q47" s="15">
        <v>5</v>
      </c>
      <c r="R47" s="15">
        <v>28</v>
      </c>
      <c r="S47" s="15">
        <v>28</v>
      </c>
      <c r="T47" s="15"/>
    </row>
    <row r="48" spans="1:20" s="6" customFormat="1" x14ac:dyDescent="0.25">
      <c r="A48" s="33">
        <v>3</v>
      </c>
      <c r="B48" s="34" t="s">
        <v>119</v>
      </c>
      <c r="C48" s="15">
        <f t="shared" si="31"/>
        <v>1169</v>
      </c>
      <c r="D48" s="15">
        <v>921</v>
      </c>
      <c r="E48" s="15">
        <v>1</v>
      </c>
      <c r="F48" s="15">
        <v>247</v>
      </c>
      <c r="G48" s="15">
        <v>38</v>
      </c>
      <c r="H48" s="15">
        <v>1078</v>
      </c>
      <c r="I48" s="15">
        <v>10</v>
      </c>
      <c r="J48" s="9">
        <f t="shared" si="32"/>
        <v>50</v>
      </c>
      <c r="K48" s="15"/>
      <c r="L48" s="15">
        <v>5</v>
      </c>
      <c r="M48" s="15">
        <v>24</v>
      </c>
      <c r="N48" s="15">
        <v>0</v>
      </c>
      <c r="O48" s="15">
        <v>12</v>
      </c>
      <c r="P48" s="15">
        <v>9</v>
      </c>
      <c r="Q48" s="15"/>
      <c r="R48" s="15">
        <v>3</v>
      </c>
      <c r="S48" s="15">
        <v>3</v>
      </c>
      <c r="T48" s="15"/>
    </row>
    <row r="49" spans="1:22" s="6" customFormat="1" x14ac:dyDescent="0.25">
      <c r="A49" s="33">
        <v>4</v>
      </c>
      <c r="B49" s="34" t="s">
        <v>120</v>
      </c>
      <c r="C49" s="15">
        <f t="shared" si="31"/>
        <v>439</v>
      </c>
      <c r="D49" s="15">
        <v>351</v>
      </c>
      <c r="E49" s="15">
        <v>40</v>
      </c>
      <c r="F49" s="15">
        <v>48</v>
      </c>
      <c r="G49" s="15">
        <v>43</v>
      </c>
      <c r="H49" s="15">
        <v>155</v>
      </c>
      <c r="I49" s="15">
        <v>7</v>
      </c>
      <c r="J49" s="9">
        <f t="shared" si="32"/>
        <v>103</v>
      </c>
      <c r="K49" s="15"/>
      <c r="L49" s="15">
        <v>19</v>
      </c>
      <c r="M49" s="15">
        <v>42</v>
      </c>
      <c r="N49" s="15">
        <v>0</v>
      </c>
      <c r="O49" s="15">
        <v>37</v>
      </c>
      <c r="P49" s="15">
        <v>5</v>
      </c>
      <c r="Q49" s="15">
        <v>9</v>
      </c>
      <c r="R49" s="15">
        <v>34</v>
      </c>
      <c r="S49" s="15">
        <v>34</v>
      </c>
      <c r="T49" s="15">
        <v>4</v>
      </c>
    </row>
    <row r="50" spans="1:22" s="6" customFormat="1" x14ac:dyDescent="0.25">
      <c r="A50" s="33">
        <v>5</v>
      </c>
      <c r="B50" s="34" t="s">
        <v>121</v>
      </c>
      <c r="C50" s="15">
        <f t="shared" si="31"/>
        <v>773</v>
      </c>
      <c r="D50" s="15">
        <v>393</v>
      </c>
      <c r="E50" s="15">
        <v>2</v>
      </c>
      <c r="F50" s="15">
        <v>378</v>
      </c>
      <c r="G50" s="15">
        <v>35</v>
      </c>
      <c r="H50" s="15">
        <v>747</v>
      </c>
      <c r="I50" s="15">
        <v>6</v>
      </c>
      <c r="J50" s="9">
        <f t="shared" si="32"/>
        <v>45</v>
      </c>
      <c r="K50" s="15"/>
      <c r="L50" s="15">
        <v>5</v>
      </c>
      <c r="M50" s="15">
        <v>19</v>
      </c>
      <c r="N50" s="15"/>
      <c r="O50" s="15">
        <v>16</v>
      </c>
      <c r="P50" s="15">
        <v>5</v>
      </c>
      <c r="Q50" s="15"/>
      <c r="R50" s="15">
        <v>4</v>
      </c>
      <c r="S50" s="15">
        <v>4</v>
      </c>
      <c r="T50" s="15"/>
    </row>
    <row r="51" spans="1:22" s="5" customFormat="1" x14ac:dyDescent="0.25">
      <c r="A51" s="94" t="s">
        <v>14</v>
      </c>
      <c r="B51" s="94"/>
      <c r="C51" s="15">
        <f>SUM(C46:C50)</f>
        <v>5921</v>
      </c>
      <c r="D51" s="15">
        <f t="shared" ref="D51:T51" si="33">SUM(D46:D50)</f>
        <v>4482</v>
      </c>
      <c r="E51" s="15">
        <f t="shared" si="33"/>
        <v>192</v>
      </c>
      <c r="F51" s="15">
        <f t="shared" si="33"/>
        <v>1247</v>
      </c>
      <c r="G51" s="15">
        <f t="shared" si="33"/>
        <v>363</v>
      </c>
      <c r="H51" s="15">
        <f t="shared" si="33"/>
        <v>4706</v>
      </c>
      <c r="I51" s="15">
        <f t="shared" si="33"/>
        <v>63</v>
      </c>
      <c r="J51" s="15">
        <f t="shared" si="33"/>
        <v>785</v>
      </c>
      <c r="K51" s="15">
        <f t="shared" si="33"/>
        <v>3</v>
      </c>
      <c r="L51" s="15">
        <f t="shared" si="33"/>
        <v>94</v>
      </c>
      <c r="M51" s="15">
        <f t="shared" si="33"/>
        <v>345</v>
      </c>
      <c r="N51" s="15">
        <f t="shared" si="33"/>
        <v>0</v>
      </c>
      <c r="O51" s="15">
        <f t="shared" si="33"/>
        <v>302</v>
      </c>
      <c r="P51" s="15">
        <f t="shared" si="33"/>
        <v>41</v>
      </c>
      <c r="Q51" s="15">
        <f t="shared" si="33"/>
        <v>49</v>
      </c>
      <c r="R51" s="15">
        <f t="shared" si="33"/>
        <v>180</v>
      </c>
      <c r="S51" s="15">
        <f t="shared" si="33"/>
        <v>196</v>
      </c>
      <c r="T51" s="15">
        <f t="shared" si="33"/>
        <v>6</v>
      </c>
    </row>
    <row r="52" spans="1:22" s="6" customFormat="1" x14ac:dyDescent="0.25">
      <c r="A52" s="38"/>
      <c r="B52" s="16" t="s">
        <v>97</v>
      </c>
      <c r="C52" s="16"/>
      <c r="D52" s="16"/>
      <c r="E52" s="16"/>
      <c r="F52" s="16"/>
      <c r="G52" s="16"/>
      <c r="H52" s="16"/>
      <c r="I52" s="16"/>
      <c r="J52" s="39"/>
      <c r="K52" s="39"/>
      <c r="L52" s="39"/>
      <c r="M52" s="39"/>
      <c r="N52" s="39"/>
      <c r="O52" s="39"/>
      <c r="P52" s="39"/>
      <c r="Q52" s="39"/>
      <c r="R52" s="40"/>
      <c r="S52" s="41"/>
      <c r="T52" s="42"/>
    </row>
    <row r="53" spans="1:22" s="6" customFormat="1" x14ac:dyDescent="0.25">
      <c r="A53" s="33">
        <v>1</v>
      </c>
      <c r="B53" s="43" t="s">
        <v>74</v>
      </c>
      <c r="C53" s="19">
        <f t="shared" ref="C53" si="34">D53+E53+F53</f>
        <v>0</v>
      </c>
      <c r="D53" s="33"/>
      <c r="E53" s="33"/>
      <c r="F53" s="33"/>
      <c r="G53" s="33"/>
      <c r="H53" s="33"/>
      <c r="I53" s="33"/>
      <c r="J53" s="29">
        <f t="shared" ref="J53" si="35">K53+M53+N53+O53+P53</f>
        <v>2</v>
      </c>
      <c r="K53" s="33"/>
      <c r="L53" s="33"/>
      <c r="M53" s="33">
        <v>2</v>
      </c>
      <c r="N53" s="33"/>
      <c r="O53" s="33"/>
      <c r="P53" s="33"/>
      <c r="Q53" s="33"/>
      <c r="R53" s="15"/>
      <c r="S53" s="33"/>
      <c r="T53" s="33"/>
    </row>
    <row r="54" spans="1:22" s="6" customFormat="1" x14ac:dyDescent="0.25">
      <c r="A54" s="94" t="s">
        <v>14</v>
      </c>
      <c r="B54" s="94"/>
      <c r="C54" s="19">
        <f t="shared" ref="C54" si="36">D54+E54+F54</f>
        <v>0</v>
      </c>
      <c r="D54" s="33">
        <f>D53</f>
        <v>0</v>
      </c>
      <c r="E54" s="33">
        <f t="shared" ref="E54:K54" si="37">E53</f>
        <v>0</v>
      </c>
      <c r="F54" s="33">
        <f t="shared" si="37"/>
        <v>0</v>
      </c>
      <c r="G54" s="33">
        <f t="shared" si="37"/>
        <v>0</v>
      </c>
      <c r="H54" s="33">
        <f t="shared" si="37"/>
        <v>0</v>
      </c>
      <c r="I54" s="33">
        <f t="shared" si="37"/>
        <v>0</v>
      </c>
      <c r="J54" s="33">
        <f t="shared" si="37"/>
        <v>2</v>
      </c>
      <c r="K54" s="33">
        <f t="shared" si="37"/>
        <v>0</v>
      </c>
      <c r="L54" s="33">
        <f t="shared" ref="L54" si="38">L53</f>
        <v>0</v>
      </c>
      <c r="M54" s="33">
        <f t="shared" ref="M54" si="39">M53</f>
        <v>2</v>
      </c>
      <c r="N54" s="33">
        <f t="shared" ref="N54" si="40">N53</f>
        <v>0</v>
      </c>
      <c r="O54" s="33">
        <f t="shared" ref="O54" si="41">O53</f>
        <v>0</v>
      </c>
      <c r="P54" s="33">
        <f t="shared" ref="P54" si="42">P53</f>
        <v>0</v>
      </c>
      <c r="Q54" s="33">
        <f t="shared" ref="Q54" si="43">Q53</f>
        <v>0</v>
      </c>
      <c r="R54" s="33">
        <f t="shared" ref="R54" si="44">R53</f>
        <v>0</v>
      </c>
      <c r="S54" s="33">
        <f t="shared" ref="S54" si="45">S53</f>
        <v>0</v>
      </c>
      <c r="T54" s="33">
        <f t="shared" ref="T54" si="46">T53</f>
        <v>0</v>
      </c>
      <c r="U54" s="5"/>
      <c r="V54" s="5"/>
    </row>
    <row r="55" spans="1:22" s="6" customFormat="1" x14ac:dyDescent="0.25">
      <c r="A55" s="44"/>
      <c r="B55" s="95" t="s">
        <v>98</v>
      </c>
      <c r="C55" s="95"/>
      <c r="D55" s="16"/>
      <c r="E55" s="16"/>
      <c r="F55" s="16"/>
      <c r="G55" s="16"/>
      <c r="H55" s="16"/>
      <c r="I55" s="16"/>
      <c r="J55" s="1"/>
      <c r="K55" s="1"/>
      <c r="L55" s="1"/>
      <c r="M55" s="1"/>
      <c r="N55" s="1"/>
      <c r="O55" s="1"/>
      <c r="P55" s="1"/>
      <c r="Q55" s="1"/>
      <c r="R55" s="1"/>
      <c r="S55" s="1"/>
      <c r="T55" s="45"/>
    </row>
    <row r="56" spans="1:22" s="6" customFormat="1" x14ac:dyDescent="0.25">
      <c r="A56" s="19">
        <v>1</v>
      </c>
      <c r="B56" s="46" t="s">
        <v>261</v>
      </c>
      <c r="C56" s="15">
        <f t="shared" ref="C56:C60" si="47">D56+E56+F56</f>
        <v>0</v>
      </c>
      <c r="D56" s="15"/>
      <c r="E56" s="15"/>
      <c r="F56" s="15"/>
      <c r="G56" s="15"/>
      <c r="H56" s="15"/>
      <c r="I56" s="15"/>
      <c r="J56" s="9">
        <f>K56+M56+N56+O56+P56+L56</f>
        <v>1</v>
      </c>
      <c r="K56" s="15"/>
      <c r="L56" s="15"/>
      <c r="M56" s="15">
        <v>1</v>
      </c>
      <c r="N56" s="15"/>
      <c r="O56" s="15"/>
      <c r="P56" s="15"/>
      <c r="Q56" s="15"/>
      <c r="R56" s="15"/>
      <c r="S56" s="15"/>
      <c r="T56" s="15"/>
      <c r="V56" s="7"/>
    </row>
    <row r="57" spans="1:22" s="6" customFormat="1" x14ac:dyDescent="0.25">
      <c r="A57" s="19">
        <v>2</v>
      </c>
      <c r="B57" s="26" t="s">
        <v>270</v>
      </c>
      <c r="C57" s="15">
        <f t="shared" si="47"/>
        <v>433</v>
      </c>
      <c r="D57" s="15">
        <v>347</v>
      </c>
      <c r="E57" s="15">
        <v>61</v>
      </c>
      <c r="F57" s="15">
        <v>25</v>
      </c>
      <c r="G57" s="15">
        <v>53</v>
      </c>
      <c r="H57" s="15">
        <v>432</v>
      </c>
      <c r="I57" s="15">
        <v>0</v>
      </c>
      <c r="J57" s="9">
        <f t="shared" ref="J57:J59" si="48">K57+M57+N57+O57+P57+L57</f>
        <v>95</v>
      </c>
      <c r="K57" s="15"/>
      <c r="L57" s="15">
        <f>32+1</f>
        <v>33</v>
      </c>
      <c r="M57" s="15">
        <v>31</v>
      </c>
      <c r="N57" s="15"/>
      <c r="O57" s="15">
        <f>30+1</f>
        <v>31</v>
      </c>
      <c r="P57" s="15"/>
      <c r="Q57" s="15">
        <v>29</v>
      </c>
      <c r="R57" s="15">
        <v>57</v>
      </c>
      <c r="S57" s="15">
        <v>57</v>
      </c>
      <c r="T57" s="15"/>
      <c r="V57" s="7"/>
    </row>
    <row r="58" spans="1:22" s="6" customFormat="1" x14ac:dyDescent="0.25">
      <c r="A58" s="19">
        <v>3</v>
      </c>
      <c r="B58" s="26" t="s">
        <v>271</v>
      </c>
      <c r="C58" s="15">
        <f t="shared" si="47"/>
        <v>13581</v>
      </c>
      <c r="D58" s="15">
        <v>10662</v>
      </c>
      <c r="E58" s="15">
        <v>2265</v>
      </c>
      <c r="F58" s="15">
        <v>654</v>
      </c>
      <c r="G58" s="15">
        <v>846</v>
      </c>
      <c r="H58" s="15">
        <v>6249</v>
      </c>
      <c r="I58" s="15">
        <v>285</v>
      </c>
      <c r="J58" s="9">
        <f t="shared" si="48"/>
        <v>1532</v>
      </c>
      <c r="K58" s="15">
        <v>12</v>
      </c>
      <c r="L58" s="15">
        <f>539+6</f>
        <v>545</v>
      </c>
      <c r="M58" s="15">
        <f>603+7</f>
        <v>610</v>
      </c>
      <c r="N58" s="15"/>
      <c r="O58" s="15">
        <f>362+2</f>
        <v>364</v>
      </c>
      <c r="P58" s="15">
        <v>1</v>
      </c>
      <c r="Q58" s="15">
        <v>363</v>
      </c>
      <c r="R58" s="15">
        <v>677</v>
      </c>
      <c r="S58" s="15">
        <v>893</v>
      </c>
      <c r="T58" s="15">
        <v>7</v>
      </c>
      <c r="V58" s="7"/>
    </row>
    <row r="59" spans="1:22" s="6" customFormat="1" x14ac:dyDescent="0.25">
      <c r="A59" s="19">
        <v>4</v>
      </c>
      <c r="B59" s="26" t="s">
        <v>233</v>
      </c>
      <c r="C59" s="15">
        <f t="shared" si="47"/>
        <v>10</v>
      </c>
      <c r="D59" s="15">
        <v>9</v>
      </c>
      <c r="E59" s="15">
        <v>0</v>
      </c>
      <c r="F59" s="15">
        <v>1</v>
      </c>
      <c r="G59" s="15">
        <v>0</v>
      </c>
      <c r="H59" s="15">
        <v>1</v>
      </c>
      <c r="I59" s="15">
        <v>2</v>
      </c>
      <c r="J59" s="9">
        <f t="shared" si="48"/>
        <v>5</v>
      </c>
      <c r="K59" s="15"/>
      <c r="L59" s="15">
        <v>3</v>
      </c>
      <c r="M59" s="15">
        <v>2</v>
      </c>
      <c r="N59" s="15"/>
      <c r="O59" s="15"/>
      <c r="P59" s="15"/>
      <c r="Q59" s="15"/>
      <c r="R59" s="15">
        <v>6</v>
      </c>
      <c r="S59" s="15">
        <v>6</v>
      </c>
      <c r="T59" s="15"/>
      <c r="V59" s="7"/>
    </row>
    <row r="60" spans="1:22" s="6" customFormat="1" x14ac:dyDescent="0.3">
      <c r="A60" s="47">
        <v>5</v>
      </c>
      <c r="B60" s="48" t="s">
        <v>234</v>
      </c>
      <c r="C60" s="15">
        <f t="shared" si="47"/>
        <v>0</v>
      </c>
      <c r="D60" s="48"/>
      <c r="E60" s="48"/>
      <c r="F60" s="48"/>
      <c r="G60" s="48"/>
      <c r="H60" s="48"/>
      <c r="I60" s="48"/>
      <c r="J60" s="9">
        <f>K60+M60+N60+O60+P60+L60</f>
        <v>1</v>
      </c>
      <c r="K60" s="48"/>
      <c r="L60" s="48"/>
      <c r="M60" s="15">
        <v>1</v>
      </c>
      <c r="N60" s="48"/>
      <c r="O60" s="48"/>
      <c r="P60" s="48"/>
      <c r="Q60" s="48"/>
      <c r="R60" s="48"/>
      <c r="S60" s="48"/>
      <c r="T60" s="48"/>
    </row>
    <row r="61" spans="1:22" s="5" customFormat="1" x14ac:dyDescent="0.25">
      <c r="A61" s="91" t="s">
        <v>14</v>
      </c>
      <c r="B61" s="92"/>
      <c r="C61" s="15">
        <f>D61+E61+F61</f>
        <v>14024</v>
      </c>
      <c r="D61" s="9">
        <f t="shared" ref="D61:T61" si="49">SUM(D56:D60)</f>
        <v>11018</v>
      </c>
      <c r="E61" s="9">
        <f t="shared" si="49"/>
        <v>2326</v>
      </c>
      <c r="F61" s="9">
        <f t="shared" si="49"/>
        <v>680</v>
      </c>
      <c r="G61" s="9">
        <f t="shared" si="49"/>
        <v>899</v>
      </c>
      <c r="H61" s="9">
        <f t="shared" si="49"/>
        <v>6682</v>
      </c>
      <c r="I61" s="9">
        <f t="shared" si="49"/>
        <v>287</v>
      </c>
      <c r="J61" s="9">
        <f t="shared" si="49"/>
        <v>1634</v>
      </c>
      <c r="K61" s="9">
        <f t="shared" si="49"/>
        <v>12</v>
      </c>
      <c r="L61" s="9">
        <f t="shared" si="49"/>
        <v>581</v>
      </c>
      <c r="M61" s="9">
        <f t="shared" si="49"/>
        <v>645</v>
      </c>
      <c r="N61" s="9">
        <f t="shared" si="49"/>
        <v>0</v>
      </c>
      <c r="O61" s="9">
        <f t="shared" si="49"/>
        <v>395</v>
      </c>
      <c r="P61" s="9">
        <f t="shared" si="49"/>
        <v>1</v>
      </c>
      <c r="Q61" s="9">
        <f t="shared" si="49"/>
        <v>392</v>
      </c>
      <c r="R61" s="9">
        <f t="shared" si="49"/>
        <v>740</v>
      </c>
      <c r="S61" s="9">
        <f t="shared" si="49"/>
        <v>956</v>
      </c>
      <c r="T61" s="9">
        <f t="shared" si="49"/>
        <v>7</v>
      </c>
    </row>
    <row r="62" spans="1:22" s="6" customFormat="1" x14ac:dyDescent="0.25">
      <c r="A62" s="49"/>
      <c r="B62" s="95" t="s">
        <v>99</v>
      </c>
      <c r="C62" s="95"/>
      <c r="D62" s="16"/>
      <c r="E62" s="16"/>
      <c r="F62" s="16"/>
      <c r="G62" s="16"/>
      <c r="H62" s="16"/>
      <c r="I62" s="16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1"/>
    </row>
    <row r="63" spans="1:22" s="6" customFormat="1" x14ac:dyDescent="0.25">
      <c r="A63" s="33">
        <v>1</v>
      </c>
      <c r="B63" s="34" t="s">
        <v>56</v>
      </c>
      <c r="C63" s="15">
        <f t="shared" ref="C63:C69" si="50">D63+E63+F63</f>
        <v>1</v>
      </c>
      <c r="D63" s="15">
        <v>1</v>
      </c>
      <c r="E63" s="15"/>
      <c r="F63" s="15"/>
      <c r="G63" s="15"/>
      <c r="H63" s="15">
        <v>1</v>
      </c>
      <c r="I63" s="15"/>
      <c r="J63" s="9">
        <f>K63+M63+N63+O63+P63+L63</f>
        <v>18</v>
      </c>
      <c r="K63" s="15"/>
      <c r="L63" s="15">
        <v>8</v>
      </c>
      <c r="M63" s="15">
        <v>8</v>
      </c>
      <c r="N63" s="15"/>
      <c r="O63" s="15">
        <v>2</v>
      </c>
      <c r="P63" s="15"/>
      <c r="Q63" s="15"/>
      <c r="R63" s="15">
        <v>1</v>
      </c>
      <c r="S63" s="15">
        <v>1</v>
      </c>
      <c r="T63" s="15"/>
    </row>
    <row r="64" spans="1:22" s="6" customFormat="1" x14ac:dyDescent="0.25">
      <c r="A64" s="33">
        <v>2</v>
      </c>
      <c r="B64" s="34" t="s">
        <v>55</v>
      </c>
      <c r="C64" s="15">
        <f t="shared" si="50"/>
        <v>658</v>
      </c>
      <c r="D64" s="15">
        <v>19</v>
      </c>
      <c r="E64" s="15">
        <v>173</v>
      </c>
      <c r="F64" s="15">
        <v>466</v>
      </c>
      <c r="G64" s="15"/>
      <c r="H64" s="15">
        <v>26</v>
      </c>
      <c r="I64" s="15"/>
      <c r="J64" s="9">
        <f t="shared" ref="J64:J69" si="51">K64+M64+N64+O64+P64+L64</f>
        <v>120</v>
      </c>
      <c r="K64" s="15"/>
      <c r="L64" s="15">
        <v>38</v>
      </c>
      <c r="M64" s="15">
        <v>64</v>
      </c>
      <c r="N64" s="15"/>
      <c r="O64" s="15">
        <v>17</v>
      </c>
      <c r="P64" s="15">
        <v>1</v>
      </c>
      <c r="Q64" s="15">
        <v>6</v>
      </c>
      <c r="R64" s="15">
        <v>32</v>
      </c>
      <c r="S64" s="15">
        <v>3</v>
      </c>
      <c r="T64" s="15">
        <v>29</v>
      </c>
    </row>
    <row r="65" spans="1:20" s="6" customFormat="1" x14ac:dyDescent="0.25">
      <c r="A65" s="33">
        <v>3</v>
      </c>
      <c r="B65" s="34" t="s">
        <v>54</v>
      </c>
      <c r="C65" s="15">
        <f t="shared" si="50"/>
        <v>2491</v>
      </c>
      <c r="D65" s="15">
        <v>2433</v>
      </c>
      <c r="E65" s="15">
        <v>58</v>
      </c>
      <c r="F65" s="15"/>
      <c r="G65" s="15"/>
      <c r="H65" s="15">
        <v>1193</v>
      </c>
      <c r="I65" s="15">
        <v>27</v>
      </c>
      <c r="J65" s="9">
        <f t="shared" si="51"/>
        <v>323</v>
      </c>
      <c r="K65" s="15"/>
      <c r="L65" s="15">
        <v>34</v>
      </c>
      <c r="M65" s="15">
        <v>125</v>
      </c>
      <c r="N65" s="15"/>
      <c r="O65" s="15">
        <v>135</v>
      </c>
      <c r="P65" s="15">
        <v>29</v>
      </c>
      <c r="Q65" s="15">
        <v>4</v>
      </c>
      <c r="R65" s="15">
        <v>31</v>
      </c>
      <c r="S65" s="15">
        <v>8</v>
      </c>
      <c r="T65" s="15">
        <v>25</v>
      </c>
    </row>
    <row r="66" spans="1:20" s="6" customFormat="1" x14ac:dyDescent="0.25">
      <c r="A66" s="33">
        <v>4</v>
      </c>
      <c r="B66" s="34" t="s">
        <v>124</v>
      </c>
      <c r="C66" s="15">
        <f t="shared" si="50"/>
        <v>0</v>
      </c>
      <c r="D66" s="15"/>
      <c r="E66" s="15"/>
      <c r="F66" s="15"/>
      <c r="G66" s="15"/>
      <c r="H66" s="15"/>
      <c r="I66" s="15"/>
      <c r="J66" s="9">
        <f t="shared" si="51"/>
        <v>1</v>
      </c>
      <c r="K66" s="15"/>
      <c r="L66" s="15"/>
      <c r="M66" s="15">
        <v>1</v>
      </c>
      <c r="N66" s="15"/>
      <c r="O66" s="15"/>
      <c r="P66" s="15"/>
      <c r="Q66" s="15"/>
      <c r="R66" s="15"/>
      <c r="S66" s="15"/>
      <c r="T66" s="15"/>
    </row>
    <row r="67" spans="1:20" s="6" customFormat="1" x14ac:dyDescent="0.25">
      <c r="A67" s="33">
        <v>5</v>
      </c>
      <c r="B67" s="34" t="s">
        <v>125</v>
      </c>
      <c r="C67" s="15">
        <f t="shared" si="50"/>
        <v>0</v>
      </c>
      <c r="D67" s="15"/>
      <c r="E67" s="15"/>
      <c r="F67" s="15"/>
      <c r="G67" s="15"/>
      <c r="H67" s="15"/>
      <c r="I67" s="15"/>
      <c r="J67" s="9">
        <f t="shared" si="51"/>
        <v>1</v>
      </c>
      <c r="K67" s="15"/>
      <c r="L67" s="15"/>
      <c r="M67" s="15">
        <v>1</v>
      </c>
      <c r="N67" s="15"/>
      <c r="O67" s="15"/>
      <c r="P67" s="15"/>
      <c r="Q67" s="15"/>
      <c r="R67" s="15"/>
      <c r="S67" s="15"/>
      <c r="T67" s="15"/>
    </row>
    <row r="68" spans="1:20" s="6" customFormat="1" x14ac:dyDescent="0.25">
      <c r="A68" s="33">
        <v>6</v>
      </c>
      <c r="B68" s="34" t="s">
        <v>126</v>
      </c>
      <c r="C68" s="15">
        <f t="shared" si="50"/>
        <v>0</v>
      </c>
      <c r="D68" s="15"/>
      <c r="E68" s="15"/>
      <c r="F68" s="15"/>
      <c r="G68" s="15"/>
      <c r="H68" s="15"/>
      <c r="I68" s="15"/>
      <c r="J68" s="9">
        <f t="shared" si="51"/>
        <v>2</v>
      </c>
      <c r="K68" s="15"/>
      <c r="L68" s="15"/>
      <c r="M68" s="15">
        <v>2</v>
      </c>
      <c r="N68" s="15"/>
      <c r="O68" s="15"/>
      <c r="P68" s="15"/>
      <c r="Q68" s="15"/>
      <c r="R68" s="15"/>
      <c r="S68" s="15"/>
      <c r="T68" s="15"/>
    </row>
    <row r="69" spans="1:20" s="6" customFormat="1" x14ac:dyDescent="0.25">
      <c r="A69" s="52">
        <v>7</v>
      </c>
      <c r="B69" s="46" t="s">
        <v>127</v>
      </c>
      <c r="C69" s="15">
        <f t="shared" si="50"/>
        <v>0</v>
      </c>
      <c r="D69" s="15"/>
      <c r="E69" s="15"/>
      <c r="F69" s="15"/>
      <c r="G69" s="15"/>
      <c r="H69" s="15"/>
      <c r="I69" s="15"/>
      <c r="J69" s="9">
        <f t="shared" si="51"/>
        <v>3</v>
      </c>
      <c r="K69" s="15"/>
      <c r="L69" s="15"/>
      <c r="M69" s="15">
        <v>3</v>
      </c>
      <c r="N69" s="15"/>
      <c r="O69" s="15"/>
      <c r="P69" s="15"/>
      <c r="Q69" s="15"/>
      <c r="R69" s="15"/>
      <c r="S69" s="15"/>
      <c r="T69" s="15"/>
    </row>
    <row r="70" spans="1:20" s="5" customFormat="1" x14ac:dyDescent="0.25">
      <c r="A70" s="94" t="s">
        <v>14</v>
      </c>
      <c r="B70" s="94"/>
      <c r="C70" s="15">
        <f>D70+E70+F70</f>
        <v>3150</v>
      </c>
      <c r="D70" s="15">
        <f>SUM(D63:D69)</f>
        <v>2453</v>
      </c>
      <c r="E70" s="15">
        <f t="shared" ref="E70:I70" si="52">SUM(E63:E69)</f>
        <v>231</v>
      </c>
      <c r="F70" s="15">
        <f t="shared" si="52"/>
        <v>466</v>
      </c>
      <c r="G70" s="15">
        <f t="shared" si="52"/>
        <v>0</v>
      </c>
      <c r="H70" s="15">
        <f t="shared" si="52"/>
        <v>1220</v>
      </c>
      <c r="I70" s="15">
        <f t="shared" si="52"/>
        <v>27</v>
      </c>
      <c r="J70" s="15">
        <f t="shared" ref="J70" si="53">J63+J64+J65+J66+J67+J68+J69</f>
        <v>468</v>
      </c>
      <c r="K70" s="15">
        <f t="shared" ref="K70:T70" si="54">SUM(K63:K69)</f>
        <v>0</v>
      </c>
      <c r="L70" s="15">
        <f t="shared" si="54"/>
        <v>80</v>
      </c>
      <c r="M70" s="15">
        <f t="shared" si="54"/>
        <v>204</v>
      </c>
      <c r="N70" s="15">
        <f t="shared" si="54"/>
        <v>0</v>
      </c>
      <c r="O70" s="15">
        <f t="shared" si="54"/>
        <v>154</v>
      </c>
      <c r="P70" s="15">
        <f t="shared" si="54"/>
        <v>30</v>
      </c>
      <c r="Q70" s="15">
        <f t="shared" si="54"/>
        <v>10</v>
      </c>
      <c r="R70" s="15">
        <f t="shared" si="54"/>
        <v>64</v>
      </c>
      <c r="S70" s="15">
        <f t="shared" si="54"/>
        <v>12</v>
      </c>
      <c r="T70" s="15">
        <f t="shared" si="54"/>
        <v>54</v>
      </c>
    </row>
    <row r="71" spans="1:20" s="6" customFormat="1" x14ac:dyDescent="0.25">
      <c r="A71" s="53"/>
      <c r="B71" s="95" t="s">
        <v>100</v>
      </c>
      <c r="C71" s="95"/>
      <c r="D71" s="16"/>
      <c r="E71" s="16"/>
      <c r="F71" s="16"/>
      <c r="G71" s="16"/>
      <c r="H71" s="16"/>
      <c r="I71" s="16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</row>
    <row r="72" spans="1:20" s="6" customFormat="1" x14ac:dyDescent="0.25">
      <c r="A72" s="19">
        <v>1</v>
      </c>
      <c r="B72" s="26" t="s">
        <v>75</v>
      </c>
      <c r="C72" s="15">
        <f>D72+E72+F72</f>
        <v>10219</v>
      </c>
      <c r="D72" s="15">
        <v>9304</v>
      </c>
      <c r="E72" s="15">
        <v>890</v>
      </c>
      <c r="F72" s="15">
        <v>25</v>
      </c>
      <c r="G72" s="15">
        <v>1341</v>
      </c>
      <c r="H72" s="15">
        <v>2158</v>
      </c>
      <c r="I72" s="15">
        <v>240</v>
      </c>
      <c r="J72" s="9">
        <f>K72+M72+N72+O72+P72+L72</f>
        <v>968</v>
      </c>
      <c r="K72" s="15">
        <v>13</v>
      </c>
      <c r="L72" s="15">
        <v>221</v>
      </c>
      <c r="M72" s="15">
        <v>449</v>
      </c>
      <c r="N72" s="15">
        <v>13</v>
      </c>
      <c r="O72" s="15">
        <v>226</v>
      </c>
      <c r="P72" s="15">
        <v>46</v>
      </c>
      <c r="Q72" s="15">
        <v>56</v>
      </c>
      <c r="R72" s="15">
        <v>264</v>
      </c>
      <c r="S72" s="15">
        <v>252</v>
      </c>
      <c r="T72" s="15">
        <v>38</v>
      </c>
    </row>
    <row r="73" spans="1:20" s="6" customFormat="1" x14ac:dyDescent="0.25">
      <c r="A73" s="19">
        <v>2</v>
      </c>
      <c r="B73" s="26" t="s">
        <v>151</v>
      </c>
      <c r="C73" s="15">
        <f t="shared" ref="C73:C80" si="55">D73+E73+F73</f>
        <v>0</v>
      </c>
      <c r="D73" s="15"/>
      <c r="E73" s="15"/>
      <c r="F73" s="15"/>
      <c r="G73" s="15"/>
      <c r="H73" s="15"/>
      <c r="I73" s="15"/>
      <c r="J73" s="9">
        <f t="shared" ref="J73:J80" si="56">K73+M73+N73+O73+P73+L73</f>
        <v>4</v>
      </c>
      <c r="K73" s="15"/>
      <c r="L73" s="15"/>
      <c r="M73" s="15">
        <v>4</v>
      </c>
      <c r="N73" s="15"/>
      <c r="O73" s="15"/>
      <c r="P73" s="15"/>
      <c r="Q73" s="15"/>
      <c r="R73" s="15"/>
      <c r="S73" s="15"/>
      <c r="T73" s="15"/>
    </row>
    <row r="74" spans="1:20" s="6" customFormat="1" x14ac:dyDescent="0.25">
      <c r="A74" s="19">
        <v>3</v>
      </c>
      <c r="B74" s="26" t="s">
        <v>152</v>
      </c>
      <c r="C74" s="15">
        <f t="shared" si="55"/>
        <v>8</v>
      </c>
      <c r="D74" s="15">
        <v>8</v>
      </c>
      <c r="E74" s="15"/>
      <c r="F74" s="15"/>
      <c r="G74" s="15">
        <v>2</v>
      </c>
      <c r="H74" s="15"/>
      <c r="I74" s="15"/>
      <c r="J74" s="9">
        <f t="shared" si="56"/>
        <v>5</v>
      </c>
      <c r="K74" s="15"/>
      <c r="L74" s="15"/>
      <c r="M74" s="15">
        <v>4</v>
      </c>
      <c r="N74" s="15"/>
      <c r="O74" s="15"/>
      <c r="P74" s="15">
        <v>1</v>
      </c>
      <c r="Q74" s="15"/>
      <c r="R74" s="15"/>
      <c r="S74" s="15"/>
      <c r="T74" s="15"/>
    </row>
    <row r="75" spans="1:20" s="6" customFormat="1" x14ac:dyDescent="0.25">
      <c r="A75" s="19">
        <v>4</v>
      </c>
      <c r="B75" s="26" t="s">
        <v>153</v>
      </c>
      <c r="C75" s="15">
        <f t="shared" si="55"/>
        <v>0</v>
      </c>
      <c r="D75" s="15"/>
      <c r="E75" s="15"/>
      <c r="F75" s="15"/>
      <c r="G75" s="15"/>
      <c r="H75" s="15"/>
      <c r="I75" s="15"/>
      <c r="J75" s="9">
        <f t="shared" si="56"/>
        <v>1</v>
      </c>
      <c r="K75" s="15"/>
      <c r="L75" s="15"/>
      <c r="M75" s="15">
        <v>1</v>
      </c>
      <c r="N75" s="15"/>
      <c r="O75" s="15"/>
      <c r="P75" s="15"/>
      <c r="Q75" s="15"/>
      <c r="R75" s="15"/>
      <c r="S75" s="15"/>
      <c r="T75" s="15"/>
    </row>
    <row r="76" spans="1:20" s="6" customFormat="1" x14ac:dyDescent="0.25">
      <c r="A76" s="19">
        <v>5</v>
      </c>
      <c r="B76" s="26" t="s">
        <v>154</v>
      </c>
      <c r="C76" s="15">
        <f t="shared" si="55"/>
        <v>0</v>
      </c>
      <c r="D76" s="15"/>
      <c r="E76" s="15"/>
      <c r="F76" s="15"/>
      <c r="G76" s="15"/>
      <c r="H76" s="15"/>
      <c r="I76" s="15"/>
      <c r="J76" s="9">
        <f t="shared" si="56"/>
        <v>2</v>
      </c>
      <c r="K76" s="15"/>
      <c r="L76" s="15"/>
      <c r="M76" s="15">
        <v>2</v>
      </c>
      <c r="N76" s="15"/>
      <c r="O76" s="15"/>
      <c r="P76" s="15"/>
      <c r="Q76" s="15"/>
      <c r="R76" s="15"/>
      <c r="S76" s="15"/>
      <c r="T76" s="15"/>
    </row>
    <row r="77" spans="1:20" s="6" customFormat="1" x14ac:dyDescent="0.25">
      <c r="A77" s="19">
        <v>6</v>
      </c>
      <c r="B77" s="26" t="s">
        <v>155</v>
      </c>
      <c r="C77" s="15">
        <f t="shared" si="55"/>
        <v>0</v>
      </c>
      <c r="D77" s="15"/>
      <c r="E77" s="15"/>
      <c r="F77" s="15"/>
      <c r="G77" s="15"/>
      <c r="H77" s="15"/>
      <c r="I77" s="15"/>
      <c r="J77" s="9">
        <f t="shared" si="56"/>
        <v>5</v>
      </c>
      <c r="K77" s="15"/>
      <c r="L77" s="15">
        <v>2</v>
      </c>
      <c r="M77" s="15">
        <v>3</v>
      </c>
      <c r="N77" s="15"/>
      <c r="O77" s="15"/>
      <c r="P77" s="15"/>
      <c r="Q77" s="15"/>
      <c r="R77" s="15"/>
      <c r="S77" s="15"/>
      <c r="T77" s="15"/>
    </row>
    <row r="78" spans="1:20" s="6" customFormat="1" x14ac:dyDescent="0.25">
      <c r="A78" s="19">
        <v>7</v>
      </c>
      <c r="B78" s="26" t="s">
        <v>156</v>
      </c>
      <c r="C78" s="15">
        <f t="shared" si="55"/>
        <v>0</v>
      </c>
      <c r="D78" s="15"/>
      <c r="E78" s="15"/>
      <c r="F78" s="15"/>
      <c r="G78" s="15"/>
      <c r="H78" s="15"/>
      <c r="I78" s="15"/>
      <c r="J78" s="9">
        <f t="shared" si="56"/>
        <v>1</v>
      </c>
      <c r="K78" s="15"/>
      <c r="L78" s="15"/>
      <c r="M78" s="15">
        <v>1</v>
      </c>
      <c r="N78" s="15"/>
      <c r="O78" s="15"/>
      <c r="P78" s="15"/>
      <c r="Q78" s="15"/>
      <c r="R78" s="15"/>
      <c r="S78" s="15"/>
      <c r="T78" s="15"/>
    </row>
    <row r="79" spans="1:20" s="6" customFormat="1" x14ac:dyDescent="0.25">
      <c r="A79" s="19">
        <v>8</v>
      </c>
      <c r="B79" s="26" t="s">
        <v>216</v>
      </c>
      <c r="C79" s="15">
        <f t="shared" si="55"/>
        <v>2</v>
      </c>
      <c r="D79" s="15">
        <v>2</v>
      </c>
      <c r="E79" s="15"/>
      <c r="F79" s="15"/>
      <c r="G79" s="15"/>
      <c r="H79" s="15">
        <v>2</v>
      </c>
      <c r="I79" s="15"/>
      <c r="J79" s="9">
        <f t="shared" si="56"/>
        <v>0</v>
      </c>
      <c r="K79" s="15"/>
      <c r="L79" s="15"/>
      <c r="M79" s="15">
        <v>0</v>
      </c>
      <c r="N79" s="15"/>
      <c r="O79" s="15"/>
      <c r="P79" s="15"/>
      <c r="Q79" s="15"/>
      <c r="R79" s="15"/>
      <c r="S79" s="15"/>
      <c r="T79" s="15"/>
    </row>
    <row r="80" spans="1:20" s="6" customFormat="1" x14ac:dyDescent="0.25">
      <c r="A80" s="19">
        <v>9</v>
      </c>
      <c r="B80" s="26" t="s">
        <v>222</v>
      </c>
      <c r="C80" s="15">
        <f t="shared" si="55"/>
        <v>15</v>
      </c>
      <c r="D80" s="15"/>
      <c r="E80" s="15">
        <v>15</v>
      </c>
      <c r="F80" s="15"/>
      <c r="G80" s="15"/>
      <c r="H80" s="15"/>
      <c r="I80" s="15">
        <v>1</v>
      </c>
      <c r="J80" s="9">
        <f t="shared" si="56"/>
        <v>3</v>
      </c>
      <c r="K80" s="15"/>
      <c r="L80" s="15"/>
      <c r="M80" s="15">
        <v>3</v>
      </c>
      <c r="N80" s="15"/>
      <c r="O80" s="15"/>
      <c r="P80" s="15"/>
      <c r="Q80" s="15"/>
      <c r="R80" s="15">
        <v>5</v>
      </c>
      <c r="S80" s="15"/>
      <c r="T80" s="15">
        <v>5</v>
      </c>
    </row>
    <row r="81" spans="1:20" s="5" customFormat="1" x14ac:dyDescent="0.25">
      <c r="A81" s="94" t="s">
        <v>14</v>
      </c>
      <c r="B81" s="94"/>
      <c r="C81" s="15">
        <f>D81+E81+F81</f>
        <v>10244</v>
      </c>
      <c r="D81" s="15">
        <f>SUM(D72:D80)</f>
        <v>9314</v>
      </c>
      <c r="E81" s="15">
        <f t="shared" ref="E81:I81" si="57">SUM(E72:E80)</f>
        <v>905</v>
      </c>
      <c r="F81" s="15">
        <f t="shared" si="57"/>
        <v>25</v>
      </c>
      <c r="G81" s="15">
        <f t="shared" si="57"/>
        <v>1343</v>
      </c>
      <c r="H81" s="15">
        <f t="shared" si="57"/>
        <v>2160</v>
      </c>
      <c r="I81" s="15">
        <f t="shared" si="57"/>
        <v>241</v>
      </c>
      <c r="J81" s="15">
        <f t="shared" ref="J81" si="58">SUM(J72:J80)</f>
        <v>989</v>
      </c>
      <c r="K81" s="15">
        <f t="shared" ref="K81" si="59">SUM(K72:K80)</f>
        <v>13</v>
      </c>
      <c r="L81" s="15">
        <f t="shared" ref="L81" si="60">SUM(L72:L80)</f>
        <v>223</v>
      </c>
      <c r="M81" s="15">
        <f t="shared" ref="M81" si="61">SUM(M72:M80)</f>
        <v>467</v>
      </c>
      <c r="N81" s="15">
        <f t="shared" ref="N81" si="62">SUM(N72:N80)</f>
        <v>13</v>
      </c>
      <c r="O81" s="15">
        <f t="shared" ref="O81" si="63">SUM(O72:O80)</f>
        <v>226</v>
      </c>
      <c r="P81" s="15">
        <f t="shared" ref="P81" si="64">SUM(P72:P80)</f>
        <v>47</v>
      </c>
      <c r="Q81" s="15">
        <f t="shared" ref="Q81" si="65">SUM(Q72:Q80)</f>
        <v>56</v>
      </c>
      <c r="R81" s="15">
        <f t="shared" ref="R81" si="66">SUM(R72:R80)</f>
        <v>269</v>
      </c>
      <c r="S81" s="15">
        <f t="shared" ref="S81" si="67">SUM(S72:S80)</f>
        <v>252</v>
      </c>
      <c r="T81" s="15">
        <f t="shared" ref="T81" si="68">SUM(T72:T80)</f>
        <v>43</v>
      </c>
    </row>
    <row r="82" spans="1:20" s="5" customFormat="1" x14ac:dyDescent="0.25">
      <c r="A82" s="56"/>
      <c r="B82" s="16" t="s">
        <v>149</v>
      </c>
      <c r="C82" s="16"/>
      <c r="D82" s="16"/>
      <c r="E82" s="16"/>
      <c r="F82" s="16"/>
      <c r="G82" s="16"/>
      <c r="H82" s="16"/>
      <c r="I82" s="16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8"/>
    </row>
    <row r="83" spans="1:20" s="5" customFormat="1" x14ac:dyDescent="0.25">
      <c r="A83" s="37">
        <v>1</v>
      </c>
      <c r="B83" s="26" t="s">
        <v>157</v>
      </c>
      <c r="C83" s="15">
        <f>D83+E83+F83</f>
        <v>223</v>
      </c>
      <c r="D83" s="9">
        <v>56</v>
      </c>
      <c r="E83" s="9">
        <v>1</v>
      </c>
      <c r="F83" s="9">
        <v>166</v>
      </c>
      <c r="G83" s="9">
        <v>14</v>
      </c>
      <c r="H83" s="9">
        <v>91</v>
      </c>
      <c r="I83" s="9">
        <v>5</v>
      </c>
      <c r="J83" s="9">
        <f>K83+M83+N83+O83+P83+L83</f>
        <v>7</v>
      </c>
      <c r="K83" s="9"/>
      <c r="L83" s="9">
        <v>2</v>
      </c>
      <c r="M83" s="9">
        <v>1</v>
      </c>
      <c r="N83" s="9"/>
      <c r="O83" s="9">
        <v>2</v>
      </c>
      <c r="P83" s="9">
        <v>2</v>
      </c>
      <c r="Q83" s="9"/>
      <c r="R83" s="15"/>
      <c r="S83" s="9"/>
      <c r="T83" s="9"/>
    </row>
    <row r="84" spans="1:20" s="5" customFormat="1" x14ac:dyDescent="0.25">
      <c r="A84" s="37">
        <v>2</v>
      </c>
      <c r="B84" s="26" t="s">
        <v>158</v>
      </c>
      <c r="C84" s="15">
        <f t="shared" ref="C84:C94" si="69">D84+E84+F84</f>
        <v>7269</v>
      </c>
      <c r="D84" s="9">
        <v>6048</v>
      </c>
      <c r="E84" s="9">
        <v>372</v>
      </c>
      <c r="F84" s="9">
        <v>849</v>
      </c>
      <c r="G84" s="9">
        <v>1280</v>
      </c>
      <c r="H84" s="9">
        <v>1428</v>
      </c>
      <c r="I84" s="9">
        <v>98</v>
      </c>
      <c r="J84" s="9">
        <f t="shared" ref="J84:J94" si="70">K84+M84+N84+O84+P84+L84</f>
        <v>1032</v>
      </c>
      <c r="K84" s="9">
        <v>17</v>
      </c>
      <c r="L84" s="9">
        <v>360</v>
      </c>
      <c r="M84" s="9">
        <v>317</v>
      </c>
      <c r="N84" s="9"/>
      <c r="O84" s="9">
        <v>228</v>
      </c>
      <c r="P84" s="9">
        <v>110</v>
      </c>
      <c r="Q84" s="9">
        <v>65</v>
      </c>
      <c r="R84" s="15">
        <v>284</v>
      </c>
      <c r="S84" s="9">
        <v>313</v>
      </c>
      <c r="T84" s="9">
        <v>16</v>
      </c>
    </row>
    <row r="85" spans="1:20" s="5" customFormat="1" x14ac:dyDescent="0.25">
      <c r="A85" s="37">
        <v>3</v>
      </c>
      <c r="B85" s="26" t="s">
        <v>159</v>
      </c>
      <c r="C85" s="15">
        <f t="shared" si="69"/>
        <v>176</v>
      </c>
      <c r="D85" s="9">
        <v>129</v>
      </c>
      <c r="E85" s="9">
        <v>2</v>
      </c>
      <c r="F85" s="9">
        <v>45</v>
      </c>
      <c r="G85" s="9">
        <v>6</v>
      </c>
      <c r="H85" s="9">
        <v>0</v>
      </c>
      <c r="I85" s="9">
        <v>5</v>
      </c>
      <c r="J85" s="9">
        <f t="shared" si="70"/>
        <v>10</v>
      </c>
      <c r="K85" s="9"/>
      <c r="L85" s="9">
        <v>4</v>
      </c>
      <c r="M85" s="9">
        <v>1</v>
      </c>
      <c r="N85" s="9"/>
      <c r="O85" s="9">
        <v>2</v>
      </c>
      <c r="P85" s="9">
        <v>3</v>
      </c>
      <c r="Q85" s="9"/>
      <c r="R85" s="15"/>
      <c r="S85" s="9"/>
      <c r="T85" s="9"/>
    </row>
    <row r="86" spans="1:20" s="5" customFormat="1" x14ac:dyDescent="0.25">
      <c r="A86" s="37">
        <v>4</v>
      </c>
      <c r="B86" s="26" t="s">
        <v>160</v>
      </c>
      <c r="C86" s="15">
        <f t="shared" si="69"/>
        <v>230</v>
      </c>
      <c r="D86" s="9">
        <v>145</v>
      </c>
      <c r="E86" s="9">
        <v>4</v>
      </c>
      <c r="F86" s="9">
        <v>81</v>
      </c>
      <c r="G86" s="9">
        <v>24</v>
      </c>
      <c r="H86" s="9">
        <v>0</v>
      </c>
      <c r="I86" s="9">
        <v>4</v>
      </c>
      <c r="J86" s="9">
        <f t="shared" si="70"/>
        <v>13</v>
      </c>
      <c r="K86" s="9"/>
      <c r="L86" s="9">
        <v>3</v>
      </c>
      <c r="M86" s="9"/>
      <c r="N86" s="9"/>
      <c r="O86" s="9">
        <v>5</v>
      </c>
      <c r="P86" s="9">
        <v>5</v>
      </c>
      <c r="Q86" s="9"/>
      <c r="R86" s="15">
        <v>1</v>
      </c>
      <c r="S86" s="9">
        <v>1</v>
      </c>
      <c r="T86" s="9"/>
    </row>
    <row r="87" spans="1:20" s="5" customFormat="1" x14ac:dyDescent="0.25">
      <c r="A87" s="37">
        <v>5</v>
      </c>
      <c r="B87" s="26" t="s">
        <v>161</v>
      </c>
      <c r="C87" s="15">
        <f t="shared" si="69"/>
        <v>2</v>
      </c>
      <c r="D87" s="9">
        <v>1</v>
      </c>
      <c r="E87" s="9"/>
      <c r="F87" s="9">
        <v>1</v>
      </c>
      <c r="G87" s="9">
        <v>1</v>
      </c>
      <c r="H87" s="9">
        <v>0</v>
      </c>
      <c r="I87" s="9"/>
      <c r="J87" s="9">
        <f t="shared" si="70"/>
        <v>1</v>
      </c>
      <c r="K87" s="9"/>
      <c r="L87" s="9"/>
      <c r="M87" s="9"/>
      <c r="N87" s="9"/>
      <c r="O87" s="9"/>
      <c r="P87" s="9">
        <v>1</v>
      </c>
      <c r="Q87" s="9"/>
      <c r="R87" s="15"/>
      <c r="S87" s="9"/>
      <c r="T87" s="9"/>
    </row>
    <row r="88" spans="1:20" s="5" customFormat="1" x14ac:dyDescent="0.25">
      <c r="A88" s="37">
        <v>6</v>
      </c>
      <c r="B88" s="26" t="s">
        <v>162</v>
      </c>
      <c r="C88" s="15">
        <f t="shared" si="69"/>
        <v>571</v>
      </c>
      <c r="D88" s="9">
        <v>451</v>
      </c>
      <c r="E88" s="9">
        <v>4</v>
      </c>
      <c r="F88" s="9">
        <v>116</v>
      </c>
      <c r="G88" s="9">
        <v>71</v>
      </c>
      <c r="H88" s="9">
        <v>87</v>
      </c>
      <c r="I88" s="9">
        <v>7</v>
      </c>
      <c r="J88" s="9">
        <f t="shared" si="70"/>
        <v>30</v>
      </c>
      <c r="K88" s="9"/>
      <c r="L88" s="9">
        <v>6</v>
      </c>
      <c r="M88" s="9">
        <v>10</v>
      </c>
      <c r="N88" s="9"/>
      <c r="O88" s="9">
        <v>3</v>
      </c>
      <c r="P88" s="9">
        <v>11</v>
      </c>
      <c r="Q88" s="9"/>
      <c r="R88" s="15">
        <v>2</v>
      </c>
      <c r="S88" s="9">
        <v>1</v>
      </c>
      <c r="T88" s="9">
        <v>1</v>
      </c>
    </row>
    <row r="89" spans="1:20" s="5" customFormat="1" x14ac:dyDescent="0.25">
      <c r="A89" s="37">
        <v>7</v>
      </c>
      <c r="B89" s="26" t="s">
        <v>163</v>
      </c>
      <c r="C89" s="15">
        <f t="shared" si="69"/>
        <v>4</v>
      </c>
      <c r="D89" s="9">
        <v>2</v>
      </c>
      <c r="E89" s="9"/>
      <c r="F89" s="9">
        <v>2</v>
      </c>
      <c r="G89" s="9">
        <v>1</v>
      </c>
      <c r="H89" s="9">
        <v>0</v>
      </c>
      <c r="I89" s="9"/>
      <c r="J89" s="9">
        <f t="shared" si="70"/>
        <v>0</v>
      </c>
      <c r="K89" s="9"/>
      <c r="L89" s="9"/>
      <c r="M89" s="9"/>
      <c r="N89" s="9"/>
      <c r="O89" s="9"/>
      <c r="P89" s="9"/>
      <c r="Q89" s="9"/>
      <c r="R89" s="15"/>
      <c r="S89" s="9"/>
      <c r="T89" s="9"/>
    </row>
    <row r="90" spans="1:20" s="5" customFormat="1" x14ac:dyDescent="0.25">
      <c r="A90" s="37">
        <v>8</v>
      </c>
      <c r="B90" s="26" t="s">
        <v>164</v>
      </c>
      <c r="C90" s="15">
        <f t="shared" si="69"/>
        <v>55</v>
      </c>
      <c r="D90" s="9">
        <v>26</v>
      </c>
      <c r="E90" s="9"/>
      <c r="F90" s="9">
        <v>29</v>
      </c>
      <c r="G90" s="9">
        <v>0</v>
      </c>
      <c r="H90" s="9">
        <v>0</v>
      </c>
      <c r="I90" s="9">
        <v>4</v>
      </c>
      <c r="J90" s="9">
        <f t="shared" si="70"/>
        <v>3</v>
      </c>
      <c r="K90" s="9"/>
      <c r="L90" s="9"/>
      <c r="M90" s="9">
        <v>1</v>
      </c>
      <c r="N90" s="9"/>
      <c r="O90" s="9"/>
      <c r="P90" s="9">
        <v>2</v>
      </c>
      <c r="Q90" s="9"/>
      <c r="R90" s="15"/>
      <c r="S90" s="9"/>
      <c r="T90" s="9"/>
    </row>
    <row r="91" spans="1:20" s="5" customFormat="1" x14ac:dyDescent="0.25">
      <c r="A91" s="37">
        <v>9</v>
      </c>
      <c r="B91" s="26" t="s">
        <v>165</v>
      </c>
      <c r="C91" s="15">
        <f t="shared" si="69"/>
        <v>232</v>
      </c>
      <c r="D91" s="9">
        <v>147</v>
      </c>
      <c r="E91" s="9">
        <v>2</v>
      </c>
      <c r="F91" s="9">
        <v>83</v>
      </c>
      <c r="G91" s="9">
        <v>42</v>
      </c>
      <c r="H91" s="9">
        <v>0</v>
      </c>
      <c r="I91" s="9"/>
      <c r="J91" s="9">
        <f t="shared" si="70"/>
        <v>13</v>
      </c>
      <c r="K91" s="9"/>
      <c r="L91" s="9">
        <v>2</v>
      </c>
      <c r="M91" s="9">
        <v>1</v>
      </c>
      <c r="N91" s="9"/>
      <c r="O91" s="9">
        <v>6</v>
      </c>
      <c r="P91" s="9">
        <v>4</v>
      </c>
      <c r="Q91" s="9"/>
      <c r="R91" s="15"/>
      <c r="S91" s="9"/>
      <c r="T91" s="9"/>
    </row>
    <row r="92" spans="1:20" s="5" customFormat="1" x14ac:dyDescent="0.25">
      <c r="A92" s="37">
        <v>10</v>
      </c>
      <c r="B92" s="26" t="s">
        <v>166</v>
      </c>
      <c r="C92" s="15">
        <f t="shared" si="69"/>
        <v>22</v>
      </c>
      <c r="D92" s="59">
        <v>7</v>
      </c>
      <c r="E92" s="59"/>
      <c r="F92" s="59">
        <v>15</v>
      </c>
      <c r="G92" s="59">
        <v>5</v>
      </c>
      <c r="H92" s="59">
        <v>33</v>
      </c>
      <c r="I92" s="59"/>
      <c r="J92" s="9">
        <f t="shared" si="70"/>
        <v>8</v>
      </c>
      <c r="K92" s="59">
        <v>1</v>
      </c>
      <c r="L92" s="59"/>
      <c r="M92" s="59"/>
      <c r="N92" s="59"/>
      <c r="O92" s="59"/>
      <c r="P92" s="59">
        <v>7</v>
      </c>
      <c r="Q92" s="59"/>
      <c r="R92" s="15"/>
      <c r="S92" s="59"/>
      <c r="T92" s="59"/>
    </row>
    <row r="93" spans="1:20" s="5" customFormat="1" x14ac:dyDescent="0.25">
      <c r="A93" s="37">
        <v>11</v>
      </c>
      <c r="B93" s="60" t="s">
        <v>167</v>
      </c>
      <c r="C93" s="15">
        <f t="shared" si="69"/>
        <v>0</v>
      </c>
      <c r="D93" s="59"/>
      <c r="E93" s="59"/>
      <c r="F93" s="59"/>
      <c r="G93" s="59"/>
      <c r="H93" s="59">
        <v>0</v>
      </c>
      <c r="I93" s="59"/>
      <c r="J93" s="9">
        <f t="shared" si="70"/>
        <v>2</v>
      </c>
      <c r="K93" s="59"/>
      <c r="L93" s="59">
        <v>1</v>
      </c>
      <c r="M93" s="59"/>
      <c r="N93" s="59"/>
      <c r="O93" s="59"/>
      <c r="P93" s="59">
        <v>1</v>
      </c>
      <c r="Q93" s="59"/>
      <c r="R93" s="15"/>
      <c r="S93" s="59"/>
      <c r="T93" s="59"/>
    </row>
    <row r="94" spans="1:20" s="5" customFormat="1" x14ac:dyDescent="0.25">
      <c r="A94" s="37">
        <v>12</v>
      </c>
      <c r="B94" s="60" t="s">
        <v>230</v>
      </c>
      <c r="C94" s="15">
        <f t="shared" si="69"/>
        <v>0</v>
      </c>
      <c r="D94" s="59"/>
      <c r="E94" s="59"/>
      <c r="F94" s="59"/>
      <c r="G94" s="59"/>
      <c r="H94" s="59">
        <v>0</v>
      </c>
      <c r="I94" s="59"/>
      <c r="J94" s="9">
        <f t="shared" si="70"/>
        <v>6</v>
      </c>
      <c r="K94" s="59"/>
      <c r="L94" s="59"/>
      <c r="M94" s="59">
        <v>6</v>
      </c>
      <c r="N94" s="59"/>
      <c r="O94" s="59"/>
      <c r="P94" s="59"/>
      <c r="Q94" s="59"/>
      <c r="R94" s="15"/>
      <c r="S94" s="59"/>
      <c r="T94" s="59"/>
    </row>
    <row r="95" spans="1:20" s="5" customFormat="1" x14ac:dyDescent="0.25">
      <c r="A95" s="94" t="s">
        <v>14</v>
      </c>
      <c r="B95" s="94"/>
      <c r="C95" s="15">
        <f>D95+E95+F95</f>
        <v>8784</v>
      </c>
      <c r="D95" s="15">
        <f t="shared" ref="D95:L95" si="71">SUM(D83:D94)</f>
        <v>7012</v>
      </c>
      <c r="E95" s="15">
        <f t="shared" si="71"/>
        <v>385</v>
      </c>
      <c r="F95" s="15">
        <f t="shared" si="71"/>
        <v>1387</v>
      </c>
      <c r="G95" s="15">
        <f t="shared" si="71"/>
        <v>1444</v>
      </c>
      <c r="H95" s="15">
        <f t="shared" si="71"/>
        <v>1639</v>
      </c>
      <c r="I95" s="15">
        <f t="shared" si="71"/>
        <v>123</v>
      </c>
      <c r="J95" s="9">
        <f t="shared" si="71"/>
        <v>1125</v>
      </c>
      <c r="K95" s="9">
        <f t="shared" si="71"/>
        <v>18</v>
      </c>
      <c r="L95" s="9">
        <f t="shared" si="71"/>
        <v>378</v>
      </c>
      <c r="M95" s="9">
        <f t="shared" ref="M95:T95" si="72">SUM(M83:M94)</f>
        <v>337</v>
      </c>
      <c r="N95" s="9">
        <f t="shared" si="72"/>
        <v>0</v>
      </c>
      <c r="O95" s="9">
        <f t="shared" si="72"/>
        <v>246</v>
      </c>
      <c r="P95" s="9">
        <f t="shared" si="72"/>
        <v>146</v>
      </c>
      <c r="Q95" s="9">
        <f t="shared" si="72"/>
        <v>65</v>
      </c>
      <c r="R95" s="9">
        <f t="shared" si="72"/>
        <v>287</v>
      </c>
      <c r="S95" s="9">
        <f t="shared" si="72"/>
        <v>315</v>
      </c>
      <c r="T95" s="9">
        <f t="shared" si="72"/>
        <v>17</v>
      </c>
    </row>
    <row r="96" spans="1:20" s="5" customFormat="1" x14ac:dyDescent="0.25">
      <c r="A96" s="56"/>
      <c r="B96" s="95" t="s">
        <v>116</v>
      </c>
      <c r="C96" s="95"/>
      <c r="D96" s="16"/>
      <c r="E96" s="16"/>
      <c r="F96" s="16"/>
      <c r="G96" s="16"/>
      <c r="H96" s="16"/>
      <c r="I96" s="16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2"/>
    </row>
    <row r="97" spans="1:20" s="5" customFormat="1" x14ac:dyDescent="0.25">
      <c r="A97" s="37">
        <v>1</v>
      </c>
      <c r="B97" s="26" t="s">
        <v>117</v>
      </c>
      <c r="C97" s="15">
        <f t="shared" ref="C97" si="73">D97+E97+F97</f>
        <v>12066</v>
      </c>
      <c r="D97" s="15">
        <v>9094</v>
      </c>
      <c r="E97" s="15">
        <v>143</v>
      </c>
      <c r="F97" s="15">
        <v>2829</v>
      </c>
      <c r="G97" s="15">
        <v>762</v>
      </c>
      <c r="H97" s="15">
        <v>7807</v>
      </c>
      <c r="I97" s="15">
        <v>313</v>
      </c>
      <c r="J97" s="9">
        <f>K97+M97+N97+O97+P97+L97</f>
        <v>2141</v>
      </c>
      <c r="K97" s="15">
        <v>30</v>
      </c>
      <c r="L97" s="15">
        <v>629</v>
      </c>
      <c r="M97" s="15">
        <v>751</v>
      </c>
      <c r="N97" s="15">
        <v>9</v>
      </c>
      <c r="O97" s="15">
        <v>700</v>
      </c>
      <c r="P97" s="15">
        <v>22</v>
      </c>
      <c r="Q97" s="15">
        <v>107</v>
      </c>
      <c r="R97" s="15">
        <v>611</v>
      </c>
      <c r="S97" s="15">
        <v>957</v>
      </c>
      <c r="T97" s="15">
        <v>28</v>
      </c>
    </row>
    <row r="98" spans="1:20" s="5" customFormat="1" x14ac:dyDescent="0.25">
      <c r="A98" s="94" t="s">
        <v>14</v>
      </c>
      <c r="B98" s="94"/>
      <c r="C98" s="15">
        <f>D98+E98+F98</f>
        <v>12066</v>
      </c>
      <c r="D98" s="15">
        <f t="shared" ref="D98:T98" si="74">D97</f>
        <v>9094</v>
      </c>
      <c r="E98" s="15">
        <f t="shared" si="74"/>
        <v>143</v>
      </c>
      <c r="F98" s="15">
        <f t="shared" si="74"/>
        <v>2829</v>
      </c>
      <c r="G98" s="15">
        <f t="shared" si="74"/>
        <v>762</v>
      </c>
      <c r="H98" s="15">
        <f t="shared" si="74"/>
        <v>7807</v>
      </c>
      <c r="I98" s="15">
        <f t="shared" si="74"/>
        <v>313</v>
      </c>
      <c r="J98" s="15">
        <f t="shared" si="74"/>
        <v>2141</v>
      </c>
      <c r="K98" s="15">
        <f t="shared" si="74"/>
        <v>30</v>
      </c>
      <c r="L98" s="15">
        <f t="shared" si="74"/>
        <v>629</v>
      </c>
      <c r="M98" s="15">
        <f t="shared" si="74"/>
        <v>751</v>
      </c>
      <c r="N98" s="15">
        <f t="shared" si="74"/>
        <v>9</v>
      </c>
      <c r="O98" s="15">
        <f t="shared" si="74"/>
        <v>700</v>
      </c>
      <c r="P98" s="15">
        <f t="shared" si="74"/>
        <v>22</v>
      </c>
      <c r="Q98" s="15">
        <f t="shared" si="74"/>
        <v>107</v>
      </c>
      <c r="R98" s="15">
        <f t="shared" si="74"/>
        <v>611</v>
      </c>
      <c r="S98" s="15">
        <f t="shared" si="74"/>
        <v>957</v>
      </c>
      <c r="T98" s="15">
        <f t="shared" si="74"/>
        <v>28</v>
      </c>
    </row>
    <row r="99" spans="1:20" s="6" customFormat="1" x14ac:dyDescent="0.25">
      <c r="A99" s="63"/>
      <c r="B99" s="95" t="s">
        <v>101</v>
      </c>
      <c r="C99" s="95"/>
      <c r="D99" s="16"/>
      <c r="E99" s="16"/>
      <c r="F99" s="16"/>
      <c r="G99" s="16"/>
      <c r="H99" s="16"/>
      <c r="I99" s="16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2"/>
    </row>
    <row r="100" spans="1:20" s="6" customFormat="1" x14ac:dyDescent="0.25">
      <c r="A100" s="19">
        <v>1</v>
      </c>
      <c r="B100" s="26" t="s">
        <v>76</v>
      </c>
      <c r="C100" s="15">
        <f t="shared" ref="C100:C109" si="75">D100+E100+F100</f>
        <v>1700</v>
      </c>
      <c r="D100" s="15">
        <v>1655</v>
      </c>
      <c r="E100" s="15">
        <v>38</v>
      </c>
      <c r="F100" s="15">
        <v>7</v>
      </c>
      <c r="G100" s="15">
        <v>207</v>
      </c>
      <c r="H100" s="15">
        <v>80</v>
      </c>
      <c r="I100" s="15">
        <v>46</v>
      </c>
      <c r="J100" s="9">
        <f>K100+L100+M100+N100+O100+P100</f>
        <v>203</v>
      </c>
      <c r="K100" s="15"/>
      <c r="L100" s="15">
        <v>42</v>
      </c>
      <c r="M100" s="15">
        <v>61</v>
      </c>
      <c r="N100" s="15"/>
      <c r="O100" s="15">
        <v>96</v>
      </c>
      <c r="P100" s="15">
        <v>4</v>
      </c>
      <c r="Q100" s="15">
        <v>3</v>
      </c>
      <c r="R100" s="15">
        <v>23</v>
      </c>
      <c r="S100" s="15"/>
      <c r="T100" s="15">
        <v>24</v>
      </c>
    </row>
    <row r="101" spans="1:20" s="6" customFormat="1" x14ac:dyDescent="0.25">
      <c r="A101" s="19">
        <v>2</v>
      </c>
      <c r="B101" s="26" t="s">
        <v>118</v>
      </c>
      <c r="C101" s="15">
        <f t="shared" si="75"/>
        <v>95</v>
      </c>
      <c r="D101" s="15">
        <v>90</v>
      </c>
      <c r="E101" s="15">
        <v>2</v>
      </c>
      <c r="F101" s="15">
        <v>3</v>
      </c>
      <c r="G101" s="15">
        <v>3</v>
      </c>
      <c r="H101" s="15">
        <v>86</v>
      </c>
      <c r="I101" s="15">
        <v>9</v>
      </c>
      <c r="J101" s="9">
        <f t="shared" ref="J101:J109" si="76">K101+L101+M101+N101+O101+P101</f>
        <v>17</v>
      </c>
      <c r="K101" s="15"/>
      <c r="L101" s="15">
        <v>2</v>
      </c>
      <c r="M101" s="15">
        <v>6</v>
      </c>
      <c r="N101" s="15"/>
      <c r="O101" s="15">
        <v>9</v>
      </c>
      <c r="P101" s="15"/>
      <c r="Q101" s="15"/>
      <c r="R101" s="15">
        <v>11</v>
      </c>
      <c r="S101" s="15">
        <v>11</v>
      </c>
      <c r="T101" s="15"/>
    </row>
    <row r="102" spans="1:20" s="6" customFormat="1" x14ac:dyDescent="0.25">
      <c r="A102" s="19">
        <v>3</v>
      </c>
      <c r="B102" s="26" t="s">
        <v>128</v>
      </c>
      <c r="C102" s="15">
        <f t="shared" si="75"/>
        <v>18</v>
      </c>
      <c r="D102" s="15">
        <v>18</v>
      </c>
      <c r="E102" s="15"/>
      <c r="F102" s="15"/>
      <c r="G102" s="15">
        <v>4</v>
      </c>
      <c r="H102" s="15">
        <v>18</v>
      </c>
      <c r="I102" s="15"/>
      <c r="J102" s="9">
        <f t="shared" si="76"/>
        <v>6</v>
      </c>
      <c r="K102" s="15"/>
      <c r="L102" s="15"/>
      <c r="M102" s="15">
        <v>4</v>
      </c>
      <c r="N102" s="15"/>
      <c r="O102" s="15">
        <v>2</v>
      </c>
      <c r="P102" s="15"/>
      <c r="Q102" s="15"/>
      <c r="R102" s="15"/>
      <c r="S102" s="15"/>
      <c r="T102" s="15"/>
    </row>
    <row r="103" spans="1:20" s="6" customFormat="1" x14ac:dyDescent="0.25">
      <c r="A103" s="19">
        <v>4</v>
      </c>
      <c r="B103" s="26" t="s">
        <v>129</v>
      </c>
      <c r="C103" s="15">
        <f t="shared" si="75"/>
        <v>29</v>
      </c>
      <c r="D103" s="15">
        <v>29</v>
      </c>
      <c r="E103" s="15"/>
      <c r="F103" s="15"/>
      <c r="G103" s="15">
        <v>5</v>
      </c>
      <c r="H103" s="15">
        <v>27</v>
      </c>
      <c r="I103" s="15">
        <v>1</v>
      </c>
      <c r="J103" s="9">
        <f t="shared" si="76"/>
        <v>7</v>
      </c>
      <c r="K103" s="15"/>
      <c r="L103" s="15"/>
      <c r="M103" s="15">
        <v>3</v>
      </c>
      <c r="N103" s="15"/>
      <c r="O103" s="15">
        <v>4</v>
      </c>
      <c r="P103" s="15"/>
      <c r="Q103" s="15"/>
      <c r="R103" s="15"/>
      <c r="S103" s="15"/>
      <c r="T103" s="15"/>
    </row>
    <row r="104" spans="1:20" s="6" customFormat="1" x14ac:dyDescent="0.25">
      <c r="A104" s="19">
        <v>5</v>
      </c>
      <c r="B104" s="26" t="s">
        <v>130</v>
      </c>
      <c r="C104" s="15">
        <f t="shared" si="75"/>
        <v>0</v>
      </c>
      <c r="D104" s="15"/>
      <c r="E104" s="15"/>
      <c r="F104" s="15"/>
      <c r="G104" s="15"/>
      <c r="H104" s="15"/>
      <c r="I104" s="15"/>
      <c r="J104" s="9">
        <f t="shared" si="76"/>
        <v>3</v>
      </c>
      <c r="K104" s="15"/>
      <c r="L104" s="15"/>
      <c r="M104" s="15">
        <v>3</v>
      </c>
      <c r="N104" s="15"/>
      <c r="O104" s="15"/>
      <c r="P104" s="15"/>
      <c r="Q104" s="15"/>
      <c r="R104" s="15"/>
      <c r="S104" s="15"/>
      <c r="T104" s="15"/>
    </row>
    <row r="105" spans="1:20" s="6" customFormat="1" x14ac:dyDescent="0.25">
      <c r="A105" s="19">
        <v>6</v>
      </c>
      <c r="B105" s="26" t="s">
        <v>131</v>
      </c>
      <c r="C105" s="15">
        <f t="shared" si="75"/>
        <v>0</v>
      </c>
      <c r="D105" s="15"/>
      <c r="E105" s="15"/>
      <c r="F105" s="15"/>
      <c r="G105" s="15"/>
      <c r="H105" s="15"/>
      <c r="I105" s="15"/>
      <c r="J105" s="9">
        <f>K105+L105+M105+N105+O105+P105</f>
        <v>5</v>
      </c>
      <c r="K105" s="15"/>
      <c r="L105" s="15"/>
      <c r="M105" s="15">
        <v>2</v>
      </c>
      <c r="N105" s="15"/>
      <c r="O105" s="15">
        <v>3</v>
      </c>
      <c r="P105" s="15"/>
      <c r="Q105" s="15"/>
      <c r="R105" s="15"/>
      <c r="S105" s="15"/>
      <c r="T105" s="15"/>
    </row>
    <row r="106" spans="1:20" s="6" customFormat="1" x14ac:dyDescent="0.25">
      <c r="A106" s="19">
        <v>7</v>
      </c>
      <c r="B106" s="26" t="s">
        <v>210</v>
      </c>
      <c r="C106" s="15">
        <f t="shared" si="75"/>
        <v>0</v>
      </c>
      <c r="D106" s="15"/>
      <c r="E106" s="15"/>
      <c r="F106" s="15"/>
      <c r="G106" s="15"/>
      <c r="H106" s="15"/>
      <c r="I106" s="15"/>
      <c r="J106" s="9">
        <f t="shared" si="76"/>
        <v>3</v>
      </c>
      <c r="K106" s="15"/>
      <c r="L106" s="15"/>
      <c r="M106" s="15">
        <v>3</v>
      </c>
      <c r="N106" s="15"/>
      <c r="O106" s="15"/>
      <c r="P106" s="15"/>
      <c r="Q106" s="15"/>
      <c r="R106" s="15"/>
      <c r="S106" s="15"/>
      <c r="T106" s="15"/>
    </row>
    <row r="107" spans="1:20" s="6" customFormat="1" x14ac:dyDescent="0.25">
      <c r="A107" s="19">
        <v>8</v>
      </c>
      <c r="B107" s="26" t="s">
        <v>132</v>
      </c>
      <c r="C107" s="15">
        <f t="shared" si="75"/>
        <v>0</v>
      </c>
      <c r="D107" s="15"/>
      <c r="E107" s="15"/>
      <c r="F107" s="15"/>
      <c r="G107" s="15"/>
      <c r="H107" s="15"/>
      <c r="I107" s="15"/>
      <c r="J107" s="9">
        <f t="shared" si="76"/>
        <v>2</v>
      </c>
      <c r="K107" s="15"/>
      <c r="L107" s="15"/>
      <c r="M107" s="15">
        <v>2</v>
      </c>
      <c r="N107" s="15"/>
      <c r="O107" s="15"/>
      <c r="P107" s="15"/>
      <c r="Q107" s="15"/>
      <c r="R107" s="15"/>
      <c r="S107" s="15"/>
      <c r="T107" s="15"/>
    </row>
    <row r="108" spans="1:20" s="6" customFormat="1" x14ac:dyDescent="0.25">
      <c r="A108" s="19">
        <v>9</v>
      </c>
      <c r="B108" s="26" t="s">
        <v>133</v>
      </c>
      <c r="C108" s="15">
        <f t="shared" si="75"/>
        <v>0</v>
      </c>
      <c r="D108" s="15"/>
      <c r="E108" s="15"/>
      <c r="F108" s="15"/>
      <c r="G108" s="15"/>
      <c r="H108" s="15"/>
      <c r="I108" s="15"/>
      <c r="J108" s="9">
        <f t="shared" si="76"/>
        <v>4</v>
      </c>
      <c r="K108" s="15"/>
      <c r="L108" s="15">
        <v>1</v>
      </c>
      <c r="M108" s="15">
        <v>2</v>
      </c>
      <c r="N108" s="15"/>
      <c r="O108" s="15">
        <v>1</v>
      </c>
      <c r="P108" s="15"/>
      <c r="Q108" s="15"/>
      <c r="R108" s="15"/>
      <c r="S108" s="15"/>
      <c r="T108" s="15"/>
    </row>
    <row r="109" spans="1:20" s="6" customFormat="1" x14ac:dyDescent="0.25">
      <c r="A109" s="19">
        <v>10</v>
      </c>
      <c r="B109" s="26" t="s">
        <v>211</v>
      </c>
      <c r="C109" s="15">
        <f t="shared" si="75"/>
        <v>0</v>
      </c>
      <c r="D109" s="15"/>
      <c r="E109" s="15"/>
      <c r="F109" s="15"/>
      <c r="G109" s="15"/>
      <c r="H109" s="15"/>
      <c r="I109" s="15"/>
      <c r="J109" s="9">
        <f t="shared" si="76"/>
        <v>1</v>
      </c>
      <c r="K109" s="15"/>
      <c r="L109" s="15">
        <v>1</v>
      </c>
      <c r="M109" s="15"/>
      <c r="N109" s="15"/>
      <c r="O109" s="15"/>
      <c r="P109" s="15"/>
      <c r="Q109" s="15"/>
      <c r="R109" s="15"/>
      <c r="S109" s="15"/>
      <c r="T109" s="15"/>
    </row>
    <row r="110" spans="1:20" s="5" customFormat="1" x14ac:dyDescent="0.25">
      <c r="A110" s="94" t="s">
        <v>14</v>
      </c>
      <c r="B110" s="94"/>
      <c r="C110" s="15">
        <f>D110+E110+F110</f>
        <v>1842</v>
      </c>
      <c r="D110" s="15">
        <f>SUM(D100:D109)</f>
        <v>1792</v>
      </c>
      <c r="E110" s="15">
        <f t="shared" ref="E110:I110" si="77">SUM(E100:E109)</f>
        <v>40</v>
      </c>
      <c r="F110" s="15">
        <f t="shared" si="77"/>
        <v>10</v>
      </c>
      <c r="G110" s="15">
        <f t="shared" si="77"/>
        <v>219</v>
      </c>
      <c r="H110" s="15">
        <f t="shared" si="77"/>
        <v>211</v>
      </c>
      <c r="I110" s="15">
        <f t="shared" si="77"/>
        <v>56</v>
      </c>
      <c r="J110" s="15">
        <f t="shared" ref="J110" si="78">J100+J101+J102+J103+J104+J105+J106+J107+J108+J109</f>
        <v>251</v>
      </c>
      <c r="K110" s="15">
        <f t="shared" ref="K110:T110" si="79">SUM(K100:K109)</f>
        <v>0</v>
      </c>
      <c r="L110" s="15">
        <f t="shared" si="79"/>
        <v>46</v>
      </c>
      <c r="M110" s="15">
        <f t="shared" si="79"/>
        <v>86</v>
      </c>
      <c r="N110" s="15">
        <f t="shared" si="79"/>
        <v>0</v>
      </c>
      <c r="O110" s="15">
        <f t="shared" si="79"/>
        <v>115</v>
      </c>
      <c r="P110" s="15">
        <f t="shared" si="79"/>
        <v>4</v>
      </c>
      <c r="Q110" s="15">
        <f t="shared" si="79"/>
        <v>3</v>
      </c>
      <c r="R110" s="15">
        <f t="shared" si="79"/>
        <v>34</v>
      </c>
      <c r="S110" s="15">
        <f t="shared" si="79"/>
        <v>11</v>
      </c>
      <c r="T110" s="15">
        <f t="shared" si="79"/>
        <v>24</v>
      </c>
    </row>
    <row r="111" spans="1:20" s="6" customFormat="1" ht="37.5" x14ac:dyDescent="0.25">
      <c r="A111" s="64"/>
      <c r="B111" s="16" t="s">
        <v>102</v>
      </c>
      <c r="C111" s="16"/>
      <c r="D111" s="16"/>
      <c r="E111" s="16"/>
      <c r="F111" s="16"/>
      <c r="G111" s="16"/>
      <c r="H111" s="16"/>
      <c r="I111" s="16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1"/>
    </row>
    <row r="112" spans="1:20" s="6" customFormat="1" x14ac:dyDescent="0.25">
      <c r="A112" s="33">
        <v>1</v>
      </c>
      <c r="B112" s="34" t="s">
        <v>77</v>
      </c>
      <c r="C112" s="15">
        <f t="shared" ref="C112:C117" si="80">D112+E112+F112</f>
        <v>8704</v>
      </c>
      <c r="D112" s="15">
        <v>5270</v>
      </c>
      <c r="E112" s="15">
        <v>2021</v>
      </c>
      <c r="F112" s="15">
        <v>1413</v>
      </c>
      <c r="G112" s="15">
        <v>312</v>
      </c>
      <c r="H112" s="15">
        <v>1979</v>
      </c>
      <c r="I112" s="15">
        <v>442</v>
      </c>
      <c r="J112" s="9">
        <f>K112+L112+M112+N112+O112+P112</f>
        <v>914</v>
      </c>
      <c r="K112" s="15">
        <v>9</v>
      </c>
      <c r="L112" s="15">
        <v>122</v>
      </c>
      <c r="M112" s="15">
        <v>409</v>
      </c>
      <c r="N112" s="15">
        <v>2</v>
      </c>
      <c r="O112" s="15">
        <v>367</v>
      </c>
      <c r="P112" s="15">
        <v>5</v>
      </c>
      <c r="Q112" s="15">
        <v>170</v>
      </c>
      <c r="R112" s="15">
        <v>290</v>
      </c>
      <c r="S112" s="15">
        <v>303</v>
      </c>
      <c r="T112" s="15">
        <v>37</v>
      </c>
    </row>
    <row r="113" spans="1:22" s="6" customFormat="1" x14ac:dyDescent="0.25">
      <c r="A113" s="33">
        <v>2</v>
      </c>
      <c r="B113" s="34" t="s">
        <v>223</v>
      </c>
      <c r="C113" s="15">
        <f t="shared" si="80"/>
        <v>81</v>
      </c>
      <c r="D113" s="15">
        <v>2</v>
      </c>
      <c r="E113" s="15">
        <v>0</v>
      </c>
      <c r="F113" s="15">
        <v>79</v>
      </c>
      <c r="G113" s="15">
        <v>6</v>
      </c>
      <c r="H113" s="15">
        <v>3</v>
      </c>
      <c r="I113" s="15">
        <v>0</v>
      </c>
      <c r="J113" s="9">
        <f t="shared" ref="J113:J117" si="81">K113+L113+M113+N113+O113+P113</f>
        <v>1</v>
      </c>
      <c r="K113" s="15">
        <v>0</v>
      </c>
      <c r="L113" s="15">
        <v>0</v>
      </c>
      <c r="M113" s="15">
        <v>1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</row>
    <row r="114" spans="1:22" s="6" customFormat="1" x14ac:dyDescent="0.3">
      <c r="A114" s="33">
        <v>3</v>
      </c>
      <c r="B114" s="65" t="s">
        <v>224</v>
      </c>
      <c r="C114" s="15">
        <f t="shared" si="80"/>
        <v>6</v>
      </c>
      <c r="D114" s="15">
        <v>5</v>
      </c>
      <c r="E114" s="15">
        <v>0</v>
      </c>
      <c r="F114" s="15">
        <v>1</v>
      </c>
      <c r="G114" s="15">
        <v>0</v>
      </c>
      <c r="H114" s="15">
        <v>0</v>
      </c>
      <c r="I114" s="15">
        <v>0</v>
      </c>
      <c r="J114" s="9">
        <f t="shared" si="81"/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</row>
    <row r="115" spans="1:22" s="6" customFormat="1" x14ac:dyDescent="0.3">
      <c r="A115" s="33">
        <v>4</v>
      </c>
      <c r="B115" s="65" t="s">
        <v>225</v>
      </c>
      <c r="C115" s="15">
        <f t="shared" si="80"/>
        <v>1612</v>
      </c>
      <c r="D115" s="15">
        <v>100</v>
      </c>
      <c r="E115" s="15">
        <v>1</v>
      </c>
      <c r="F115" s="15">
        <v>1511</v>
      </c>
      <c r="G115" s="15">
        <v>199</v>
      </c>
      <c r="H115" s="15">
        <v>749</v>
      </c>
      <c r="I115" s="15">
        <v>7</v>
      </c>
      <c r="J115" s="9">
        <f t="shared" si="81"/>
        <v>39</v>
      </c>
      <c r="K115" s="15">
        <v>2</v>
      </c>
      <c r="L115" s="15">
        <v>16</v>
      </c>
      <c r="M115" s="15">
        <v>14</v>
      </c>
      <c r="N115" s="15">
        <v>1</v>
      </c>
      <c r="O115" s="15">
        <v>6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</row>
    <row r="116" spans="1:22" s="6" customFormat="1" x14ac:dyDescent="0.25">
      <c r="A116" s="33">
        <v>5</v>
      </c>
      <c r="B116" s="34" t="s">
        <v>78</v>
      </c>
      <c r="C116" s="15">
        <f t="shared" si="80"/>
        <v>535</v>
      </c>
      <c r="D116" s="15">
        <v>261</v>
      </c>
      <c r="E116" s="15">
        <v>129</v>
      </c>
      <c r="F116" s="15">
        <v>145</v>
      </c>
      <c r="G116" s="15">
        <v>36</v>
      </c>
      <c r="H116" s="15">
        <v>77</v>
      </c>
      <c r="I116" s="15">
        <v>50</v>
      </c>
      <c r="J116" s="9">
        <f t="shared" si="81"/>
        <v>79</v>
      </c>
      <c r="K116" s="15">
        <v>0</v>
      </c>
      <c r="L116" s="15">
        <v>8</v>
      </c>
      <c r="M116" s="15">
        <v>39</v>
      </c>
      <c r="N116" s="15">
        <v>0</v>
      </c>
      <c r="O116" s="15">
        <v>32</v>
      </c>
      <c r="P116" s="15">
        <v>0</v>
      </c>
      <c r="Q116" s="15">
        <v>10</v>
      </c>
      <c r="R116" s="15">
        <v>53</v>
      </c>
      <c r="S116" s="15">
        <v>52</v>
      </c>
      <c r="T116" s="15">
        <v>1</v>
      </c>
    </row>
    <row r="117" spans="1:22" s="6" customFormat="1" x14ac:dyDescent="0.25">
      <c r="A117" s="33">
        <v>6</v>
      </c>
      <c r="B117" s="34" t="s">
        <v>226</v>
      </c>
      <c r="C117" s="15">
        <f t="shared" si="80"/>
        <v>3</v>
      </c>
      <c r="D117" s="15">
        <v>2</v>
      </c>
      <c r="E117" s="15">
        <v>0</v>
      </c>
      <c r="F117" s="15">
        <v>1</v>
      </c>
      <c r="G117" s="15">
        <v>0</v>
      </c>
      <c r="H117" s="15">
        <v>0</v>
      </c>
      <c r="I117" s="15">
        <v>0</v>
      </c>
      <c r="J117" s="9">
        <f t="shared" si="81"/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</row>
    <row r="118" spans="1:22" s="6" customFormat="1" x14ac:dyDescent="0.25">
      <c r="A118" s="94" t="s">
        <v>14</v>
      </c>
      <c r="B118" s="94"/>
      <c r="C118" s="15">
        <f>D118+E118+F118</f>
        <v>10941</v>
      </c>
      <c r="D118" s="15">
        <f t="shared" ref="D118:T118" si="82">SUM(D112:D117)</f>
        <v>5640</v>
      </c>
      <c r="E118" s="15">
        <f t="shared" si="82"/>
        <v>2151</v>
      </c>
      <c r="F118" s="15">
        <f t="shared" si="82"/>
        <v>3150</v>
      </c>
      <c r="G118" s="15">
        <f t="shared" si="82"/>
        <v>553</v>
      </c>
      <c r="H118" s="15">
        <f t="shared" si="82"/>
        <v>2808</v>
      </c>
      <c r="I118" s="15">
        <f t="shared" si="82"/>
        <v>499</v>
      </c>
      <c r="J118" s="15">
        <f t="shared" si="82"/>
        <v>1033</v>
      </c>
      <c r="K118" s="15">
        <f t="shared" si="82"/>
        <v>11</v>
      </c>
      <c r="L118" s="15">
        <f t="shared" si="82"/>
        <v>146</v>
      </c>
      <c r="M118" s="15">
        <f t="shared" si="82"/>
        <v>463</v>
      </c>
      <c r="N118" s="15">
        <f t="shared" si="82"/>
        <v>3</v>
      </c>
      <c r="O118" s="15">
        <f t="shared" si="82"/>
        <v>405</v>
      </c>
      <c r="P118" s="15">
        <f t="shared" si="82"/>
        <v>5</v>
      </c>
      <c r="Q118" s="15">
        <f t="shared" si="82"/>
        <v>180</v>
      </c>
      <c r="R118" s="15">
        <f t="shared" si="82"/>
        <v>343</v>
      </c>
      <c r="S118" s="15">
        <f t="shared" si="82"/>
        <v>355</v>
      </c>
      <c r="T118" s="15">
        <f t="shared" si="82"/>
        <v>38</v>
      </c>
      <c r="U118" s="5"/>
      <c r="V118" s="5"/>
    </row>
    <row r="119" spans="1:22" s="6" customFormat="1" ht="37.5" x14ac:dyDescent="0.25">
      <c r="A119" s="44"/>
      <c r="B119" s="16" t="s">
        <v>103</v>
      </c>
      <c r="C119" s="16"/>
      <c r="D119" s="16"/>
      <c r="E119" s="16"/>
      <c r="F119" s="16"/>
      <c r="G119" s="16"/>
      <c r="H119" s="16"/>
      <c r="I119" s="1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45"/>
    </row>
    <row r="120" spans="1:22" s="6" customFormat="1" x14ac:dyDescent="0.25">
      <c r="A120" s="19">
        <v>1</v>
      </c>
      <c r="B120" s="66" t="s">
        <v>104</v>
      </c>
      <c r="C120" s="15">
        <f t="shared" ref="C120" si="83">D120+E120+F120</f>
        <v>32</v>
      </c>
      <c r="D120" s="15">
        <v>30</v>
      </c>
      <c r="E120" s="15">
        <v>0</v>
      </c>
      <c r="F120" s="15">
        <v>2</v>
      </c>
      <c r="G120" s="15">
        <v>0</v>
      </c>
      <c r="H120" s="15">
        <v>31</v>
      </c>
      <c r="I120" s="15">
        <v>1</v>
      </c>
      <c r="J120" s="9">
        <f t="shared" ref="J120:J123" si="84">K120+L120+M120+N120+O120+P120</f>
        <v>1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1</v>
      </c>
      <c r="Q120" s="15">
        <v>0</v>
      </c>
      <c r="R120" s="15">
        <v>0</v>
      </c>
      <c r="S120" s="15">
        <v>0</v>
      </c>
      <c r="T120" s="15">
        <v>0</v>
      </c>
    </row>
    <row r="121" spans="1:22" s="6" customFormat="1" x14ac:dyDescent="0.25">
      <c r="A121" s="19">
        <v>2</v>
      </c>
      <c r="B121" s="66" t="s">
        <v>105</v>
      </c>
      <c r="C121" s="15">
        <f t="shared" ref="C121:C123" si="85">D121+E121+F121</f>
        <v>1128</v>
      </c>
      <c r="D121" s="15">
        <v>1102</v>
      </c>
      <c r="E121" s="15">
        <v>1</v>
      </c>
      <c r="F121" s="15">
        <v>25</v>
      </c>
      <c r="G121" s="15">
        <v>72</v>
      </c>
      <c r="H121" s="15">
        <v>1062</v>
      </c>
      <c r="I121" s="15">
        <v>19</v>
      </c>
      <c r="J121" s="9">
        <f t="shared" si="84"/>
        <v>21</v>
      </c>
      <c r="K121" s="15">
        <v>1</v>
      </c>
      <c r="L121" s="15">
        <v>3</v>
      </c>
      <c r="M121" s="15">
        <v>14</v>
      </c>
      <c r="N121" s="15">
        <v>0</v>
      </c>
      <c r="O121" s="15">
        <v>3</v>
      </c>
      <c r="P121" s="15">
        <v>0</v>
      </c>
      <c r="Q121" s="15">
        <v>0</v>
      </c>
      <c r="R121" s="15">
        <v>2</v>
      </c>
      <c r="S121" s="15">
        <v>0</v>
      </c>
      <c r="T121" s="15">
        <v>2</v>
      </c>
    </row>
    <row r="122" spans="1:22" s="6" customFormat="1" x14ac:dyDescent="0.25">
      <c r="A122" s="19">
        <v>3</v>
      </c>
      <c r="B122" s="66" t="s">
        <v>57</v>
      </c>
      <c r="C122" s="15">
        <f t="shared" si="85"/>
        <v>5920</v>
      </c>
      <c r="D122" s="15">
        <v>4352</v>
      </c>
      <c r="E122" s="15">
        <v>1303</v>
      </c>
      <c r="F122" s="15">
        <v>265</v>
      </c>
      <c r="G122" s="15">
        <v>393</v>
      </c>
      <c r="H122" s="15">
        <v>1751</v>
      </c>
      <c r="I122" s="15">
        <v>86</v>
      </c>
      <c r="J122" s="9">
        <f t="shared" si="84"/>
        <v>454</v>
      </c>
      <c r="K122" s="15">
        <v>14</v>
      </c>
      <c r="L122" s="15">
        <v>72</v>
      </c>
      <c r="M122" s="15">
        <v>233</v>
      </c>
      <c r="N122" s="15">
        <v>2</v>
      </c>
      <c r="O122" s="15">
        <v>132</v>
      </c>
      <c r="P122" s="15">
        <v>1</v>
      </c>
      <c r="Q122" s="15">
        <v>90</v>
      </c>
      <c r="R122" s="15">
        <v>161</v>
      </c>
      <c r="S122" s="15">
        <v>175</v>
      </c>
      <c r="T122" s="15">
        <v>40</v>
      </c>
    </row>
    <row r="123" spans="1:22" s="6" customFormat="1" x14ac:dyDescent="0.25">
      <c r="A123" s="19">
        <v>4</v>
      </c>
      <c r="B123" s="66" t="s">
        <v>237</v>
      </c>
      <c r="C123" s="15">
        <f t="shared" si="85"/>
        <v>0</v>
      </c>
      <c r="D123" s="15"/>
      <c r="E123" s="15"/>
      <c r="F123" s="15"/>
      <c r="G123" s="15"/>
      <c r="H123" s="15"/>
      <c r="I123" s="15"/>
      <c r="J123" s="9">
        <f t="shared" si="84"/>
        <v>3</v>
      </c>
      <c r="K123" s="15"/>
      <c r="L123" s="15"/>
      <c r="M123" s="15">
        <v>3</v>
      </c>
      <c r="N123" s="15"/>
      <c r="O123" s="15"/>
      <c r="P123" s="15"/>
      <c r="Q123" s="15"/>
      <c r="R123" s="15"/>
      <c r="S123" s="15"/>
      <c r="T123" s="15"/>
    </row>
    <row r="124" spans="1:22" s="5" customFormat="1" x14ac:dyDescent="0.25">
      <c r="A124" s="91" t="s">
        <v>14</v>
      </c>
      <c r="B124" s="92"/>
      <c r="C124" s="15">
        <f>D124+E124+F124</f>
        <v>7080</v>
      </c>
      <c r="D124" s="9">
        <f>SUM(D120:D123)</f>
        <v>5484</v>
      </c>
      <c r="E124" s="9">
        <f t="shared" ref="E124:I124" si="86">SUM(E120:E123)</f>
        <v>1304</v>
      </c>
      <c r="F124" s="9">
        <f t="shared" si="86"/>
        <v>292</v>
      </c>
      <c r="G124" s="9">
        <f t="shared" si="86"/>
        <v>465</v>
      </c>
      <c r="H124" s="9">
        <f t="shared" si="86"/>
        <v>2844</v>
      </c>
      <c r="I124" s="9">
        <f t="shared" si="86"/>
        <v>106</v>
      </c>
      <c r="J124" s="9">
        <f>J120+J121+J123+J122</f>
        <v>479</v>
      </c>
      <c r="K124" s="9">
        <f t="shared" ref="K124:T124" si="87">SUM(K120:K123)</f>
        <v>15</v>
      </c>
      <c r="L124" s="9">
        <f t="shared" si="87"/>
        <v>75</v>
      </c>
      <c r="M124" s="9">
        <f t="shared" si="87"/>
        <v>250</v>
      </c>
      <c r="N124" s="9">
        <f t="shared" si="87"/>
        <v>2</v>
      </c>
      <c r="O124" s="9">
        <f t="shared" si="87"/>
        <v>135</v>
      </c>
      <c r="P124" s="9">
        <f t="shared" si="87"/>
        <v>2</v>
      </c>
      <c r="Q124" s="9">
        <f t="shared" si="87"/>
        <v>90</v>
      </c>
      <c r="R124" s="9">
        <f t="shared" si="87"/>
        <v>163</v>
      </c>
      <c r="S124" s="9">
        <f t="shared" si="87"/>
        <v>175</v>
      </c>
      <c r="T124" s="9">
        <f t="shared" si="87"/>
        <v>42</v>
      </c>
    </row>
    <row r="125" spans="1:22" s="6" customFormat="1" x14ac:dyDescent="0.25">
      <c r="A125" s="67"/>
      <c r="B125" s="95" t="s">
        <v>106</v>
      </c>
      <c r="C125" s="95"/>
      <c r="D125" s="16"/>
      <c r="E125" s="16"/>
      <c r="F125" s="16"/>
      <c r="G125" s="16"/>
      <c r="H125" s="16"/>
      <c r="I125" s="16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1"/>
    </row>
    <row r="126" spans="1:22" s="6" customFormat="1" x14ac:dyDescent="0.3">
      <c r="A126" s="33">
        <v>1</v>
      </c>
      <c r="B126" s="65" t="s">
        <v>58</v>
      </c>
      <c r="C126" s="15">
        <f t="shared" ref="C126:C137" si="88">D126+E126+F126</f>
        <v>1370</v>
      </c>
      <c r="D126" s="15">
        <v>472</v>
      </c>
      <c r="E126" s="15">
        <v>1</v>
      </c>
      <c r="F126" s="15">
        <v>897</v>
      </c>
      <c r="G126" s="15">
        <v>217</v>
      </c>
      <c r="H126" s="15">
        <v>539</v>
      </c>
      <c r="I126" s="15">
        <v>17</v>
      </c>
      <c r="J126" s="9">
        <f>K126+L126+M126+N126+O126+P126</f>
        <v>18</v>
      </c>
      <c r="K126" s="15"/>
      <c r="L126" s="15">
        <v>7</v>
      </c>
      <c r="M126" s="15">
        <v>5</v>
      </c>
      <c r="N126" s="15"/>
      <c r="O126" s="15">
        <v>6</v>
      </c>
      <c r="P126" s="15"/>
      <c r="Q126" s="15"/>
      <c r="R126" s="15">
        <v>2</v>
      </c>
      <c r="S126" s="15">
        <v>2</v>
      </c>
      <c r="T126" s="68"/>
    </row>
    <row r="127" spans="1:22" s="6" customFormat="1" x14ac:dyDescent="0.25">
      <c r="A127" s="33">
        <v>2</v>
      </c>
      <c r="B127" s="34" t="s">
        <v>61</v>
      </c>
      <c r="C127" s="15">
        <f t="shared" si="88"/>
        <v>85</v>
      </c>
      <c r="D127" s="15">
        <v>15</v>
      </c>
      <c r="E127" s="15"/>
      <c r="F127" s="15">
        <v>70</v>
      </c>
      <c r="G127" s="15">
        <v>3</v>
      </c>
      <c r="H127" s="15">
        <v>48</v>
      </c>
      <c r="I127" s="15"/>
      <c r="J127" s="9">
        <f t="shared" ref="J127:J137" si="89">K127+L127+M127+N127+O127+P127</f>
        <v>0</v>
      </c>
      <c r="K127" s="15"/>
      <c r="L127" s="15"/>
      <c r="M127" s="15"/>
      <c r="N127" s="15"/>
      <c r="O127" s="15"/>
      <c r="P127" s="15"/>
      <c r="Q127" s="15"/>
      <c r="R127" s="15">
        <f t="shared" ref="R127:R137" si="90">S127+T127</f>
        <v>0</v>
      </c>
      <c r="S127" s="15"/>
      <c r="T127" s="15"/>
    </row>
    <row r="128" spans="1:22" s="6" customFormat="1" x14ac:dyDescent="0.25">
      <c r="A128" s="33">
        <v>3</v>
      </c>
      <c r="B128" s="34" t="s">
        <v>62</v>
      </c>
      <c r="C128" s="15">
        <f t="shared" si="88"/>
        <v>15</v>
      </c>
      <c r="D128" s="15">
        <v>12</v>
      </c>
      <c r="E128" s="15"/>
      <c r="F128" s="15">
        <v>3</v>
      </c>
      <c r="G128" s="15">
        <v>1</v>
      </c>
      <c r="H128" s="15">
        <v>12</v>
      </c>
      <c r="I128" s="15">
        <v>1</v>
      </c>
      <c r="J128" s="9">
        <f t="shared" si="89"/>
        <v>1</v>
      </c>
      <c r="K128" s="15"/>
      <c r="L128" s="15"/>
      <c r="M128" s="15">
        <v>1</v>
      </c>
      <c r="N128" s="15"/>
      <c r="O128" s="15"/>
      <c r="P128" s="15"/>
      <c r="Q128" s="15"/>
      <c r="R128" s="15">
        <f t="shared" si="90"/>
        <v>0</v>
      </c>
      <c r="S128" s="15"/>
      <c r="T128" s="15"/>
    </row>
    <row r="129" spans="1:20" s="6" customFormat="1" x14ac:dyDescent="0.3">
      <c r="A129" s="33">
        <v>4</v>
      </c>
      <c r="B129" s="65" t="s">
        <v>212</v>
      </c>
      <c r="C129" s="15">
        <f t="shared" si="88"/>
        <v>208</v>
      </c>
      <c r="D129" s="15"/>
      <c r="E129" s="15"/>
      <c r="F129" s="15">
        <v>208</v>
      </c>
      <c r="G129" s="15">
        <v>7</v>
      </c>
      <c r="H129" s="15">
        <v>111</v>
      </c>
      <c r="I129" s="15"/>
      <c r="J129" s="9">
        <f t="shared" si="89"/>
        <v>0</v>
      </c>
      <c r="K129" s="15"/>
      <c r="L129" s="15"/>
      <c r="M129" s="15"/>
      <c r="N129" s="15"/>
      <c r="O129" s="15"/>
      <c r="P129" s="15"/>
      <c r="Q129" s="15"/>
      <c r="R129" s="15">
        <f t="shared" si="90"/>
        <v>0</v>
      </c>
      <c r="S129" s="15"/>
      <c r="T129" s="15"/>
    </row>
    <row r="130" spans="1:20" s="6" customFormat="1" x14ac:dyDescent="0.25">
      <c r="A130" s="33">
        <v>5</v>
      </c>
      <c r="B130" s="34" t="s">
        <v>63</v>
      </c>
      <c r="C130" s="15">
        <f t="shared" si="88"/>
        <v>190</v>
      </c>
      <c r="D130" s="15">
        <v>136</v>
      </c>
      <c r="E130" s="15">
        <v>2</v>
      </c>
      <c r="F130" s="15">
        <v>52</v>
      </c>
      <c r="G130" s="15">
        <v>13</v>
      </c>
      <c r="H130" s="15">
        <v>132</v>
      </c>
      <c r="I130" s="15">
        <v>9</v>
      </c>
      <c r="J130" s="9">
        <f t="shared" si="89"/>
        <v>13</v>
      </c>
      <c r="K130" s="15">
        <v>1</v>
      </c>
      <c r="L130" s="15">
        <v>4</v>
      </c>
      <c r="M130" s="15">
        <v>3</v>
      </c>
      <c r="N130" s="15"/>
      <c r="O130" s="15">
        <v>5</v>
      </c>
      <c r="P130" s="15"/>
      <c r="Q130" s="15"/>
      <c r="R130" s="15">
        <v>5</v>
      </c>
      <c r="S130" s="15">
        <v>7</v>
      </c>
      <c r="T130" s="15"/>
    </row>
    <row r="131" spans="1:20" s="6" customFormat="1" x14ac:dyDescent="0.25">
      <c r="A131" s="33">
        <v>6</v>
      </c>
      <c r="B131" s="34" t="s">
        <v>60</v>
      </c>
      <c r="C131" s="15">
        <f t="shared" si="88"/>
        <v>33814</v>
      </c>
      <c r="D131" s="15">
        <v>27577</v>
      </c>
      <c r="E131" s="15">
        <v>4760</v>
      </c>
      <c r="F131" s="15">
        <v>1477</v>
      </c>
      <c r="G131" s="15">
        <v>1019</v>
      </c>
      <c r="H131" s="15">
        <v>5890</v>
      </c>
      <c r="I131" s="15">
        <v>2020</v>
      </c>
      <c r="J131" s="9">
        <f t="shared" si="89"/>
        <v>2601</v>
      </c>
      <c r="K131" s="15">
        <v>69</v>
      </c>
      <c r="L131" s="15">
        <v>813</v>
      </c>
      <c r="M131" s="15">
        <v>1164</v>
      </c>
      <c r="N131" s="15">
        <v>0</v>
      </c>
      <c r="O131" s="15">
        <v>555</v>
      </c>
      <c r="P131" s="15">
        <v>0</v>
      </c>
      <c r="Q131" s="15">
        <v>517</v>
      </c>
      <c r="R131" s="15">
        <v>1228</v>
      </c>
      <c r="S131" s="15">
        <v>1606</v>
      </c>
      <c r="T131" s="15">
        <v>18</v>
      </c>
    </row>
    <row r="132" spans="1:20" s="6" customFormat="1" x14ac:dyDescent="0.25">
      <c r="A132" s="33">
        <v>7</v>
      </c>
      <c r="B132" s="34" t="s">
        <v>64</v>
      </c>
      <c r="C132" s="15">
        <f t="shared" si="88"/>
        <v>0</v>
      </c>
      <c r="D132" s="15"/>
      <c r="E132" s="15"/>
      <c r="F132" s="15"/>
      <c r="G132" s="15"/>
      <c r="H132" s="15"/>
      <c r="I132" s="15"/>
      <c r="J132" s="9">
        <f t="shared" si="89"/>
        <v>2</v>
      </c>
      <c r="K132" s="15">
        <v>1</v>
      </c>
      <c r="L132" s="15"/>
      <c r="M132" s="15">
        <v>1</v>
      </c>
      <c r="N132" s="15"/>
      <c r="O132" s="15"/>
      <c r="P132" s="15"/>
      <c r="Q132" s="15"/>
      <c r="R132" s="15">
        <f t="shared" si="90"/>
        <v>0</v>
      </c>
      <c r="S132" s="15"/>
      <c r="T132" s="15"/>
    </row>
    <row r="133" spans="1:20" s="6" customFormat="1" x14ac:dyDescent="0.25">
      <c r="A133" s="33">
        <v>8</v>
      </c>
      <c r="B133" s="34" t="s">
        <v>59</v>
      </c>
      <c r="C133" s="15">
        <f t="shared" si="88"/>
        <v>73</v>
      </c>
      <c r="D133" s="15"/>
      <c r="E133" s="15"/>
      <c r="F133" s="15">
        <v>73</v>
      </c>
      <c r="G133" s="15"/>
      <c r="H133" s="15">
        <v>72</v>
      </c>
      <c r="I133" s="15"/>
      <c r="J133" s="9">
        <f t="shared" si="89"/>
        <v>0</v>
      </c>
      <c r="K133" s="15"/>
      <c r="L133" s="15"/>
      <c r="M133" s="15"/>
      <c r="N133" s="15"/>
      <c r="O133" s="15"/>
      <c r="P133" s="15"/>
      <c r="Q133" s="15"/>
      <c r="R133" s="15">
        <f t="shared" si="90"/>
        <v>0</v>
      </c>
      <c r="S133" s="15"/>
      <c r="T133" s="15"/>
    </row>
    <row r="134" spans="1:20" s="6" customFormat="1" x14ac:dyDescent="0.25">
      <c r="A134" s="33">
        <v>9</v>
      </c>
      <c r="B134" s="34" t="s">
        <v>122</v>
      </c>
      <c r="C134" s="15">
        <f t="shared" si="88"/>
        <v>0</v>
      </c>
      <c r="D134" s="15"/>
      <c r="E134" s="15"/>
      <c r="F134" s="15"/>
      <c r="G134" s="15"/>
      <c r="H134" s="15"/>
      <c r="I134" s="15"/>
      <c r="J134" s="9">
        <f t="shared" si="89"/>
        <v>1</v>
      </c>
      <c r="K134" s="15"/>
      <c r="L134" s="15"/>
      <c r="M134" s="15">
        <v>1</v>
      </c>
      <c r="N134" s="15"/>
      <c r="O134" s="15"/>
      <c r="P134" s="15"/>
      <c r="Q134" s="15"/>
      <c r="R134" s="15">
        <f t="shared" si="90"/>
        <v>0</v>
      </c>
      <c r="S134" s="15"/>
      <c r="T134" s="15"/>
    </row>
    <row r="135" spans="1:20" s="6" customFormat="1" x14ac:dyDescent="0.25">
      <c r="A135" s="33">
        <v>10</v>
      </c>
      <c r="B135" s="34" t="s">
        <v>123</v>
      </c>
      <c r="C135" s="15">
        <f t="shared" ref="C135" si="91">D135+E135+F135</f>
        <v>0</v>
      </c>
      <c r="D135" s="15"/>
      <c r="E135" s="15"/>
      <c r="F135" s="15"/>
      <c r="G135" s="15"/>
      <c r="H135" s="15"/>
      <c r="I135" s="15"/>
      <c r="J135" s="9">
        <f t="shared" ref="J135" si="92">K135+L135+M135+N135+O135+P135</f>
        <v>1</v>
      </c>
      <c r="K135" s="15"/>
      <c r="L135" s="15">
        <v>1</v>
      </c>
      <c r="M135" s="15"/>
      <c r="N135" s="15"/>
      <c r="O135" s="15"/>
      <c r="P135" s="15"/>
      <c r="Q135" s="15"/>
      <c r="R135" s="15">
        <f t="shared" si="90"/>
        <v>0</v>
      </c>
      <c r="S135" s="15"/>
      <c r="T135" s="15"/>
    </row>
    <row r="136" spans="1:20" s="6" customFormat="1" x14ac:dyDescent="0.25">
      <c r="A136" s="33">
        <v>11</v>
      </c>
      <c r="B136" s="34" t="s">
        <v>235</v>
      </c>
      <c r="C136" s="15">
        <f t="shared" si="88"/>
        <v>293</v>
      </c>
      <c r="D136" s="15"/>
      <c r="E136" s="15"/>
      <c r="F136" s="15">
        <v>293</v>
      </c>
      <c r="G136" s="15">
        <v>1</v>
      </c>
      <c r="H136" s="15">
        <v>74</v>
      </c>
      <c r="I136" s="15"/>
      <c r="J136" s="9">
        <f t="shared" si="89"/>
        <v>2</v>
      </c>
      <c r="K136" s="15"/>
      <c r="L136" s="15"/>
      <c r="M136" s="15">
        <v>2</v>
      </c>
      <c r="N136" s="15"/>
      <c r="O136" s="15"/>
      <c r="P136" s="15"/>
      <c r="Q136" s="15"/>
      <c r="R136" s="15">
        <f t="shared" si="90"/>
        <v>0</v>
      </c>
      <c r="S136" s="15"/>
      <c r="T136" s="15"/>
    </row>
    <row r="137" spans="1:20" s="6" customFormat="1" x14ac:dyDescent="0.25">
      <c r="A137" s="33">
        <v>12</v>
      </c>
      <c r="B137" s="34" t="s">
        <v>236</v>
      </c>
      <c r="C137" s="15">
        <f t="shared" si="88"/>
        <v>16</v>
      </c>
      <c r="D137" s="15"/>
      <c r="E137" s="15"/>
      <c r="F137" s="15">
        <v>16</v>
      </c>
      <c r="G137" s="15"/>
      <c r="H137" s="15">
        <v>2</v>
      </c>
      <c r="I137" s="15"/>
      <c r="J137" s="9">
        <f t="shared" si="89"/>
        <v>1</v>
      </c>
      <c r="K137" s="15"/>
      <c r="L137" s="15"/>
      <c r="M137" s="15">
        <v>1</v>
      </c>
      <c r="N137" s="15"/>
      <c r="O137" s="15"/>
      <c r="P137" s="15"/>
      <c r="Q137" s="15"/>
      <c r="R137" s="15">
        <f t="shared" si="90"/>
        <v>0</v>
      </c>
      <c r="S137" s="15"/>
      <c r="T137" s="15"/>
    </row>
    <row r="138" spans="1:20" s="5" customFormat="1" x14ac:dyDescent="0.25">
      <c r="A138" s="91" t="s">
        <v>14</v>
      </c>
      <c r="B138" s="92"/>
      <c r="C138" s="15">
        <f>D138+E138+F138</f>
        <v>36064</v>
      </c>
      <c r="D138" s="15">
        <f t="shared" ref="D138:T138" si="93">SUM(D126:D137)</f>
        <v>28212</v>
      </c>
      <c r="E138" s="15">
        <f t="shared" si="93"/>
        <v>4763</v>
      </c>
      <c r="F138" s="15">
        <f>SUM(F126:F137)</f>
        <v>3089</v>
      </c>
      <c r="G138" s="15">
        <f t="shared" si="93"/>
        <v>1261</v>
      </c>
      <c r="H138" s="15">
        <f t="shared" si="93"/>
        <v>6880</v>
      </c>
      <c r="I138" s="15">
        <f t="shared" si="93"/>
        <v>2047</v>
      </c>
      <c r="J138" s="15">
        <f t="shared" si="93"/>
        <v>2640</v>
      </c>
      <c r="K138" s="15">
        <f t="shared" si="93"/>
        <v>71</v>
      </c>
      <c r="L138" s="15">
        <f t="shared" si="93"/>
        <v>825</v>
      </c>
      <c r="M138" s="15">
        <f t="shared" si="93"/>
        <v>1178</v>
      </c>
      <c r="N138" s="15">
        <f t="shared" si="93"/>
        <v>0</v>
      </c>
      <c r="O138" s="15">
        <f t="shared" si="93"/>
        <v>566</v>
      </c>
      <c r="P138" s="15">
        <f t="shared" si="93"/>
        <v>0</v>
      </c>
      <c r="Q138" s="15">
        <f t="shared" si="93"/>
        <v>517</v>
      </c>
      <c r="R138" s="15">
        <f t="shared" si="93"/>
        <v>1235</v>
      </c>
      <c r="S138" s="15">
        <f t="shared" si="93"/>
        <v>1615</v>
      </c>
      <c r="T138" s="15">
        <f t="shared" si="93"/>
        <v>18</v>
      </c>
    </row>
    <row r="139" spans="1:20" s="6" customFormat="1" x14ac:dyDescent="0.25">
      <c r="A139" s="44"/>
      <c r="B139" s="109" t="s">
        <v>107</v>
      </c>
      <c r="C139" s="10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45"/>
    </row>
    <row r="140" spans="1:20" s="6" customFormat="1" x14ac:dyDescent="0.25">
      <c r="A140" s="19">
        <v>1</v>
      </c>
      <c r="B140" s="26" t="s">
        <v>65</v>
      </c>
      <c r="C140" s="15">
        <f t="shared" ref="C140:C147" si="94">D140+E140+F140</f>
        <v>5053</v>
      </c>
      <c r="D140" s="15">
        <v>4600</v>
      </c>
      <c r="E140" s="15">
        <v>316</v>
      </c>
      <c r="F140" s="15">
        <v>137</v>
      </c>
      <c r="G140" s="15">
        <v>899</v>
      </c>
      <c r="H140" s="15">
        <v>2313</v>
      </c>
      <c r="I140" s="15">
        <v>42</v>
      </c>
      <c r="J140" s="9">
        <f t="shared" ref="J140:J147" si="95">K140+L140+M140+N140+O140+P140</f>
        <v>544</v>
      </c>
      <c r="K140" s="15">
        <v>0</v>
      </c>
      <c r="L140" s="15">
        <v>115</v>
      </c>
      <c r="M140" s="15">
        <v>222</v>
      </c>
      <c r="N140" s="15">
        <v>0</v>
      </c>
      <c r="O140" s="15">
        <v>155</v>
      </c>
      <c r="P140" s="15">
        <v>52</v>
      </c>
      <c r="Q140" s="15">
        <v>11</v>
      </c>
      <c r="R140" s="15">
        <v>128</v>
      </c>
      <c r="S140" s="15">
        <v>129</v>
      </c>
      <c r="T140" s="15">
        <v>12</v>
      </c>
    </row>
    <row r="141" spans="1:20" s="6" customFormat="1" x14ac:dyDescent="0.25">
      <c r="A141" s="19">
        <v>2</v>
      </c>
      <c r="B141" s="26" t="s">
        <v>67</v>
      </c>
      <c r="C141" s="15">
        <f t="shared" si="94"/>
        <v>233</v>
      </c>
      <c r="D141" s="15">
        <v>107</v>
      </c>
      <c r="E141" s="15">
        <v>125</v>
      </c>
      <c r="F141" s="15">
        <v>1</v>
      </c>
      <c r="G141" s="15">
        <v>49</v>
      </c>
      <c r="H141" s="15">
        <v>206</v>
      </c>
      <c r="I141" s="15">
        <v>3</v>
      </c>
      <c r="J141" s="9">
        <f t="shared" si="95"/>
        <v>38</v>
      </c>
      <c r="K141" s="15">
        <v>0</v>
      </c>
      <c r="L141" s="15">
        <v>6</v>
      </c>
      <c r="M141" s="15">
        <v>15</v>
      </c>
      <c r="N141" s="15">
        <v>0</v>
      </c>
      <c r="O141" s="15">
        <v>17</v>
      </c>
      <c r="P141" s="15">
        <v>0</v>
      </c>
      <c r="Q141" s="15">
        <v>9</v>
      </c>
      <c r="R141" s="15">
        <v>18</v>
      </c>
      <c r="S141" s="15">
        <v>18</v>
      </c>
      <c r="T141" s="15">
        <v>0</v>
      </c>
    </row>
    <row r="142" spans="1:20" s="6" customFormat="1" x14ac:dyDescent="0.25">
      <c r="A142" s="19">
        <v>3</v>
      </c>
      <c r="B142" s="26" t="s">
        <v>66</v>
      </c>
      <c r="C142" s="15">
        <f t="shared" si="94"/>
        <v>564</v>
      </c>
      <c r="D142" s="15">
        <v>523</v>
      </c>
      <c r="E142" s="15">
        <v>1</v>
      </c>
      <c r="F142" s="15">
        <v>40</v>
      </c>
      <c r="G142" s="15">
        <v>105</v>
      </c>
      <c r="H142" s="15">
        <v>0</v>
      </c>
      <c r="I142" s="15">
        <v>3</v>
      </c>
      <c r="J142" s="9">
        <f t="shared" si="95"/>
        <v>43</v>
      </c>
      <c r="K142" s="15">
        <v>0</v>
      </c>
      <c r="L142" s="15">
        <v>4</v>
      </c>
      <c r="M142" s="15">
        <v>19</v>
      </c>
      <c r="N142" s="15">
        <v>0</v>
      </c>
      <c r="O142" s="15">
        <v>20</v>
      </c>
      <c r="P142" s="15">
        <v>0</v>
      </c>
      <c r="Q142" s="15">
        <v>0</v>
      </c>
      <c r="R142" s="15">
        <v>3</v>
      </c>
      <c r="S142" s="15">
        <v>0</v>
      </c>
      <c r="T142" s="15">
        <v>3</v>
      </c>
    </row>
    <row r="143" spans="1:20" s="6" customFormat="1" x14ac:dyDescent="0.25">
      <c r="A143" s="19">
        <v>4</v>
      </c>
      <c r="B143" s="26" t="s">
        <v>134</v>
      </c>
      <c r="C143" s="15">
        <f t="shared" si="94"/>
        <v>9</v>
      </c>
      <c r="D143" s="15">
        <v>9</v>
      </c>
      <c r="E143" s="15">
        <v>0</v>
      </c>
      <c r="F143" s="15">
        <v>0</v>
      </c>
      <c r="G143" s="15">
        <v>5</v>
      </c>
      <c r="H143" s="15">
        <v>9</v>
      </c>
      <c r="I143" s="15">
        <v>0</v>
      </c>
      <c r="J143" s="9">
        <f t="shared" si="95"/>
        <v>1</v>
      </c>
      <c r="K143" s="15">
        <v>0</v>
      </c>
      <c r="L143" s="15">
        <v>0</v>
      </c>
      <c r="M143" s="15">
        <v>0</v>
      </c>
      <c r="N143" s="15">
        <v>0</v>
      </c>
      <c r="O143" s="15">
        <v>1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</row>
    <row r="144" spans="1:20" s="6" customFormat="1" x14ac:dyDescent="0.25">
      <c r="A144" s="19">
        <v>5</v>
      </c>
      <c r="B144" s="26" t="s">
        <v>170</v>
      </c>
      <c r="C144" s="15">
        <f t="shared" si="94"/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9">
        <f t="shared" si="95"/>
        <v>2</v>
      </c>
      <c r="K144" s="15">
        <v>0</v>
      </c>
      <c r="L144" s="15">
        <v>0</v>
      </c>
      <c r="M144" s="15">
        <v>2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</row>
    <row r="145" spans="1:20" s="6" customFormat="1" x14ac:dyDescent="0.25">
      <c r="A145" s="19">
        <v>6</v>
      </c>
      <c r="B145" s="26" t="s">
        <v>135</v>
      </c>
      <c r="C145" s="15">
        <f t="shared" si="94"/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9">
        <f t="shared" si="95"/>
        <v>2</v>
      </c>
      <c r="K145" s="15">
        <v>0</v>
      </c>
      <c r="L145" s="15">
        <v>0</v>
      </c>
      <c r="M145" s="15">
        <v>2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</row>
    <row r="146" spans="1:20" s="6" customFormat="1" x14ac:dyDescent="0.25">
      <c r="A146" s="19">
        <v>7</v>
      </c>
      <c r="B146" s="26" t="s">
        <v>136</v>
      </c>
      <c r="C146" s="15">
        <f t="shared" si="94"/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9">
        <f t="shared" si="95"/>
        <v>2</v>
      </c>
      <c r="K146" s="15">
        <v>0</v>
      </c>
      <c r="L146" s="15">
        <v>2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</row>
    <row r="147" spans="1:20" s="6" customFormat="1" x14ac:dyDescent="0.25">
      <c r="A147" s="19">
        <v>8</v>
      </c>
      <c r="B147" s="26" t="s">
        <v>274</v>
      </c>
      <c r="C147" s="15">
        <f t="shared" si="94"/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9">
        <f t="shared" si="95"/>
        <v>1</v>
      </c>
      <c r="K147" s="15">
        <v>0</v>
      </c>
      <c r="L147" s="15">
        <v>1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</row>
    <row r="148" spans="1:20" s="5" customFormat="1" x14ac:dyDescent="0.25">
      <c r="A148" s="91" t="s">
        <v>14</v>
      </c>
      <c r="B148" s="92"/>
      <c r="C148" s="15">
        <f>D148+E148+F148</f>
        <v>5859</v>
      </c>
      <c r="D148" s="9">
        <f>SUM(D140:D147)</f>
        <v>5239</v>
      </c>
      <c r="E148" s="9">
        <f>SUM(E140:E147)</f>
        <v>442</v>
      </c>
      <c r="F148" s="9">
        <f>SUM(F140:F147)</f>
        <v>178</v>
      </c>
      <c r="G148" s="9">
        <f>SUM(G140:G147)</f>
        <v>1058</v>
      </c>
      <c r="H148" s="9">
        <f t="shared" ref="H148:T148" si="96">SUM(H140:H147)</f>
        <v>2528</v>
      </c>
      <c r="I148" s="9">
        <f t="shared" si="96"/>
        <v>48</v>
      </c>
      <c r="J148" s="9">
        <f t="shared" si="96"/>
        <v>633</v>
      </c>
      <c r="K148" s="9">
        <f t="shared" si="96"/>
        <v>0</v>
      </c>
      <c r="L148" s="9">
        <f t="shared" si="96"/>
        <v>128</v>
      </c>
      <c r="M148" s="9">
        <f t="shared" si="96"/>
        <v>260</v>
      </c>
      <c r="N148" s="9">
        <f t="shared" si="96"/>
        <v>0</v>
      </c>
      <c r="O148" s="9">
        <f t="shared" si="96"/>
        <v>193</v>
      </c>
      <c r="P148" s="9">
        <f t="shared" si="96"/>
        <v>52</v>
      </c>
      <c r="Q148" s="9">
        <f t="shared" si="96"/>
        <v>20</v>
      </c>
      <c r="R148" s="9">
        <f t="shared" si="96"/>
        <v>149</v>
      </c>
      <c r="S148" s="9">
        <f t="shared" si="96"/>
        <v>147</v>
      </c>
      <c r="T148" s="9">
        <f t="shared" si="96"/>
        <v>15</v>
      </c>
    </row>
    <row r="149" spans="1:20" s="6" customFormat="1" x14ac:dyDescent="0.25">
      <c r="A149" s="69"/>
      <c r="B149" s="54" t="s">
        <v>108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5"/>
    </row>
    <row r="150" spans="1:20" s="6" customFormat="1" x14ac:dyDescent="0.25">
      <c r="A150" s="19">
        <v>1</v>
      </c>
      <c r="B150" s="26" t="s">
        <v>23</v>
      </c>
      <c r="C150" s="15">
        <f t="shared" ref="C150:C155" si="97">D150+E150+F150</f>
        <v>4325</v>
      </c>
      <c r="D150" s="15">
        <v>2611</v>
      </c>
      <c r="E150" s="15">
        <v>770</v>
      </c>
      <c r="F150" s="15">
        <v>944</v>
      </c>
      <c r="G150" s="15">
        <v>379</v>
      </c>
      <c r="H150" s="15">
        <v>2437</v>
      </c>
      <c r="I150" s="15">
        <v>78</v>
      </c>
      <c r="J150" s="9">
        <f t="shared" ref="J150:J155" si="98">K150+L150+M150+N150+O150+P150</f>
        <v>496</v>
      </c>
      <c r="K150" s="15">
        <v>4</v>
      </c>
      <c r="L150" s="15">
        <v>120</v>
      </c>
      <c r="M150" s="15">
        <v>218</v>
      </c>
      <c r="N150" s="15"/>
      <c r="O150" s="15">
        <v>110</v>
      </c>
      <c r="P150" s="15">
        <v>44</v>
      </c>
      <c r="Q150" s="15">
        <v>36</v>
      </c>
      <c r="R150" s="15">
        <v>155</v>
      </c>
      <c r="S150" s="15">
        <v>180</v>
      </c>
      <c r="T150" s="15">
        <v>0</v>
      </c>
    </row>
    <row r="151" spans="1:20" s="6" customFormat="1" x14ac:dyDescent="0.25">
      <c r="A151" s="19">
        <v>2</v>
      </c>
      <c r="B151" s="26" t="s">
        <v>24</v>
      </c>
      <c r="C151" s="15">
        <f t="shared" si="97"/>
        <v>148</v>
      </c>
      <c r="D151" s="15">
        <v>118</v>
      </c>
      <c r="E151" s="15">
        <v>0</v>
      </c>
      <c r="F151" s="15">
        <v>30</v>
      </c>
      <c r="G151" s="15">
        <v>6</v>
      </c>
      <c r="H151" s="15">
        <v>148</v>
      </c>
      <c r="I151" s="15">
        <v>3</v>
      </c>
      <c r="J151" s="9">
        <f t="shared" si="98"/>
        <v>16</v>
      </c>
      <c r="K151" s="15"/>
      <c r="L151" s="15">
        <v>2</v>
      </c>
      <c r="M151" s="15">
        <v>8</v>
      </c>
      <c r="N151" s="15"/>
      <c r="O151" s="15">
        <v>4</v>
      </c>
      <c r="P151" s="15">
        <v>2</v>
      </c>
      <c r="Q151" s="15"/>
      <c r="R151" s="15"/>
      <c r="S151" s="15"/>
      <c r="T151" s="15"/>
    </row>
    <row r="152" spans="1:20" s="6" customFormat="1" x14ac:dyDescent="0.25">
      <c r="A152" s="19">
        <v>3</v>
      </c>
      <c r="B152" s="26" t="s">
        <v>25</v>
      </c>
      <c r="C152" s="15">
        <f t="shared" si="97"/>
        <v>19</v>
      </c>
      <c r="D152" s="15">
        <v>11</v>
      </c>
      <c r="E152" s="15">
        <v>0</v>
      </c>
      <c r="F152" s="15">
        <v>8</v>
      </c>
      <c r="G152" s="15">
        <v>0</v>
      </c>
      <c r="H152" s="15">
        <v>0</v>
      </c>
      <c r="I152" s="15">
        <v>3</v>
      </c>
      <c r="J152" s="9">
        <f t="shared" si="98"/>
        <v>6</v>
      </c>
      <c r="K152" s="15"/>
      <c r="L152" s="15">
        <v>3</v>
      </c>
      <c r="M152" s="15">
        <v>2</v>
      </c>
      <c r="N152" s="15"/>
      <c r="O152" s="15">
        <v>1</v>
      </c>
      <c r="P152" s="15"/>
      <c r="Q152" s="15"/>
      <c r="R152" s="15"/>
      <c r="S152" s="15"/>
      <c r="T152" s="15"/>
    </row>
    <row r="153" spans="1:20" s="6" customFormat="1" x14ac:dyDescent="0.25">
      <c r="A153" s="29">
        <v>4</v>
      </c>
      <c r="B153" s="30" t="s">
        <v>26</v>
      </c>
      <c r="C153" s="15">
        <f t="shared" si="97"/>
        <v>8</v>
      </c>
      <c r="D153" s="9">
        <v>3</v>
      </c>
      <c r="E153" s="9">
        <v>0</v>
      </c>
      <c r="F153" s="9">
        <v>5</v>
      </c>
      <c r="G153" s="9">
        <v>1</v>
      </c>
      <c r="H153" s="9">
        <v>8</v>
      </c>
      <c r="I153" s="9">
        <v>0</v>
      </c>
      <c r="J153" s="9">
        <f t="shared" si="98"/>
        <v>2</v>
      </c>
      <c r="K153" s="9"/>
      <c r="L153" s="9"/>
      <c r="M153" s="9">
        <v>1</v>
      </c>
      <c r="N153" s="9"/>
      <c r="O153" s="9"/>
      <c r="P153" s="9">
        <v>1</v>
      </c>
      <c r="Q153" s="9"/>
      <c r="R153" s="15"/>
      <c r="S153" s="9"/>
      <c r="T153" s="9"/>
    </row>
    <row r="154" spans="1:20" s="6" customFormat="1" x14ac:dyDescent="0.25">
      <c r="A154" s="29">
        <v>5</v>
      </c>
      <c r="B154" s="30" t="s">
        <v>27</v>
      </c>
      <c r="C154" s="15">
        <f t="shared" si="97"/>
        <v>143</v>
      </c>
      <c r="D154" s="9">
        <v>83</v>
      </c>
      <c r="E154" s="9">
        <v>0</v>
      </c>
      <c r="F154" s="9">
        <v>60</v>
      </c>
      <c r="G154" s="9">
        <v>3</v>
      </c>
      <c r="H154" s="9">
        <v>143</v>
      </c>
      <c r="I154" s="9">
        <v>1</v>
      </c>
      <c r="J154" s="9">
        <f t="shared" si="98"/>
        <v>8</v>
      </c>
      <c r="K154" s="9"/>
      <c r="L154" s="9"/>
      <c r="M154" s="9">
        <v>3</v>
      </c>
      <c r="N154" s="9"/>
      <c r="O154" s="9">
        <v>2</v>
      </c>
      <c r="P154" s="9">
        <v>3</v>
      </c>
      <c r="Q154" s="9"/>
      <c r="R154" s="15"/>
      <c r="S154" s="9"/>
      <c r="T154" s="9"/>
    </row>
    <row r="155" spans="1:20" s="6" customFormat="1" x14ac:dyDescent="0.25">
      <c r="A155" s="29">
        <v>6</v>
      </c>
      <c r="B155" s="30" t="s">
        <v>28</v>
      </c>
      <c r="C155" s="15">
        <f t="shared" si="97"/>
        <v>94</v>
      </c>
      <c r="D155" s="9">
        <v>53</v>
      </c>
      <c r="E155" s="9">
        <v>8</v>
      </c>
      <c r="F155" s="9">
        <v>33</v>
      </c>
      <c r="G155" s="9">
        <v>2</v>
      </c>
      <c r="H155" s="9">
        <v>92</v>
      </c>
      <c r="I155" s="9">
        <v>5</v>
      </c>
      <c r="J155" s="9">
        <f t="shared" si="98"/>
        <v>12</v>
      </c>
      <c r="K155" s="9">
        <v>1</v>
      </c>
      <c r="L155" s="9">
        <v>3</v>
      </c>
      <c r="M155" s="9">
        <v>6</v>
      </c>
      <c r="N155" s="9"/>
      <c r="O155" s="9">
        <v>2</v>
      </c>
      <c r="P155" s="9"/>
      <c r="Q155" s="9"/>
      <c r="R155" s="15">
        <v>9</v>
      </c>
      <c r="S155" s="9">
        <v>9</v>
      </c>
      <c r="T155" s="9">
        <v>0</v>
      </c>
    </row>
    <row r="156" spans="1:20" s="5" customFormat="1" x14ac:dyDescent="0.25">
      <c r="A156" s="91" t="s">
        <v>14</v>
      </c>
      <c r="B156" s="92"/>
      <c r="C156" s="15">
        <f>D156+E156+F156</f>
        <v>4737</v>
      </c>
      <c r="D156" s="9">
        <f t="shared" ref="D156:I156" si="99">SUM(D150:D155)</f>
        <v>2879</v>
      </c>
      <c r="E156" s="9">
        <f t="shared" si="99"/>
        <v>778</v>
      </c>
      <c r="F156" s="9">
        <f t="shared" si="99"/>
        <v>1080</v>
      </c>
      <c r="G156" s="9">
        <f t="shared" si="99"/>
        <v>391</v>
      </c>
      <c r="H156" s="9">
        <f t="shared" si="99"/>
        <v>2828</v>
      </c>
      <c r="I156" s="9">
        <f t="shared" si="99"/>
        <v>90</v>
      </c>
      <c r="J156" s="9">
        <f>SUM(J150:J155)</f>
        <v>540</v>
      </c>
      <c r="K156" s="9">
        <f t="shared" ref="K156:T156" si="100">SUM(K150:K155)</f>
        <v>5</v>
      </c>
      <c r="L156" s="9">
        <f t="shared" si="100"/>
        <v>128</v>
      </c>
      <c r="M156" s="9">
        <f t="shared" si="100"/>
        <v>238</v>
      </c>
      <c r="N156" s="9">
        <f t="shared" si="100"/>
        <v>0</v>
      </c>
      <c r="O156" s="9">
        <f t="shared" si="100"/>
        <v>119</v>
      </c>
      <c r="P156" s="9">
        <f t="shared" si="100"/>
        <v>50</v>
      </c>
      <c r="Q156" s="9">
        <f t="shared" si="100"/>
        <v>36</v>
      </c>
      <c r="R156" s="9">
        <f t="shared" si="100"/>
        <v>164</v>
      </c>
      <c r="S156" s="9">
        <f t="shared" si="100"/>
        <v>189</v>
      </c>
      <c r="T156" s="9">
        <f t="shared" si="100"/>
        <v>0</v>
      </c>
    </row>
    <row r="157" spans="1:20" s="6" customFormat="1" x14ac:dyDescent="0.25">
      <c r="A157" s="38"/>
      <c r="B157" s="40" t="s">
        <v>109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70"/>
      <c r="S157" s="40"/>
      <c r="T157" s="71"/>
    </row>
    <row r="158" spans="1:20" s="6" customFormat="1" x14ac:dyDescent="0.3">
      <c r="A158" s="19">
        <v>1</v>
      </c>
      <c r="B158" s="72" t="s">
        <v>184</v>
      </c>
      <c r="C158" s="73">
        <f>D158+E158+F158</f>
        <v>84</v>
      </c>
      <c r="D158" s="74">
        <v>74</v>
      </c>
      <c r="E158" s="74">
        <v>1</v>
      </c>
      <c r="F158" s="74">
        <v>9</v>
      </c>
      <c r="G158" s="74">
        <v>9</v>
      </c>
      <c r="H158" s="74">
        <v>82</v>
      </c>
      <c r="I158" s="74">
        <v>1</v>
      </c>
      <c r="J158" s="15">
        <f>K158+M158+N158+O158+P158+L158</f>
        <v>17</v>
      </c>
      <c r="K158" s="75">
        <v>1</v>
      </c>
      <c r="L158" s="75">
        <v>3</v>
      </c>
      <c r="M158" s="75">
        <v>5</v>
      </c>
      <c r="N158" s="75">
        <v>0</v>
      </c>
      <c r="O158" s="75">
        <v>5</v>
      </c>
      <c r="P158" s="75">
        <v>3</v>
      </c>
      <c r="Q158" s="76">
        <v>0</v>
      </c>
      <c r="R158" s="15">
        <v>0</v>
      </c>
      <c r="S158" s="15">
        <v>0</v>
      </c>
      <c r="T158" s="15">
        <v>0</v>
      </c>
    </row>
    <row r="159" spans="1:20" s="6" customFormat="1" x14ac:dyDescent="0.3">
      <c r="A159" s="19">
        <v>2</v>
      </c>
      <c r="B159" s="72" t="s">
        <v>185</v>
      </c>
      <c r="C159" s="73">
        <f t="shared" ref="C159:C188" si="101">D159+E159+F159</f>
        <v>189</v>
      </c>
      <c r="D159" s="74">
        <v>181</v>
      </c>
      <c r="E159" s="74">
        <v>3</v>
      </c>
      <c r="F159" s="74">
        <v>5</v>
      </c>
      <c r="G159" s="74">
        <v>14</v>
      </c>
      <c r="H159" s="74">
        <v>189</v>
      </c>
      <c r="I159" s="74">
        <v>11</v>
      </c>
      <c r="J159" s="15">
        <f t="shared" ref="J159:J188" si="102">K159+M159+N159+O159+P159+L159</f>
        <v>15</v>
      </c>
      <c r="K159" s="75">
        <v>0</v>
      </c>
      <c r="L159" s="75">
        <v>2</v>
      </c>
      <c r="M159" s="75">
        <v>8</v>
      </c>
      <c r="N159" s="75">
        <v>0</v>
      </c>
      <c r="O159" s="75">
        <v>5</v>
      </c>
      <c r="P159" s="75">
        <v>0</v>
      </c>
      <c r="Q159" s="76">
        <v>0</v>
      </c>
      <c r="R159" s="15">
        <v>0</v>
      </c>
      <c r="S159" s="15">
        <v>0</v>
      </c>
      <c r="T159" s="15">
        <v>0</v>
      </c>
    </row>
    <row r="160" spans="1:20" s="6" customFormat="1" x14ac:dyDescent="0.3">
      <c r="A160" s="19">
        <v>3</v>
      </c>
      <c r="B160" s="72" t="s">
        <v>186</v>
      </c>
      <c r="C160" s="73">
        <f t="shared" si="101"/>
        <v>4</v>
      </c>
      <c r="D160" s="74">
        <v>4</v>
      </c>
      <c r="E160" s="77">
        <v>0</v>
      </c>
      <c r="F160" s="77">
        <v>0</v>
      </c>
      <c r="G160" s="77">
        <v>1</v>
      </c>
      <c r="H160" s="77">
        <v>0</v>
      </c>
      <c r="I160" s="77">
        <v>0</v>
      </c>
      <c r="J160" s="15">
        <f t="shared" si="102"/>
        <v>0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  <c r="P160" s="75">
        <v>0</v>
      </c>
      <c r="Q160" s="76">
        <v>0</v>
      </c>
      <c r="R160" s="15">
        <v>0</v>
      </c>
      <c r="S160" s="15">
        <v>0</v>
      </c>
      <c r="T160" s="15">
        <v>0</v>
      </c>
    </row>
    <row r="161" spans="1:20" s="6" customFormat="1" x14ac:dyDescent="0.3">
      <c r="A161" s="19">
        <v>4</v>
      </c>
      <c r="B161" s="72" t="s">
        <v>187</v>
      </c>
      <c r="C161" s="78">
        <f t="shared" si="101"/>
        <v>1</v>
      </c>
      <c r="D161" s="74">
        <v>1</v>
      </c>
      <c r="E161" s="74">
        <v>0</v>
      </c>
      <c r="F161" s="74">
        <v>0</v>
      </c>
      <c r="G161" s="74">
        <v>0</v>
      </c>
      <c r="H161" s="74">
        <v>0</v>
      </c>
      <c r="I161" s="74">
        <v>0</v>
      </c>
      <c r="J161" s="15">
        <f t="shared" si="102"/>
        <v>0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75">
        <v>0</v>
      </c>
      <c r="Q161" s="76">
        <v>0</v>
      </c>
      <c r="R161" s="15">
        <v>0</v>
      </c>
      <c r="S161" s="15">
        <v>0</v>
      </c>
      <c r="T161" s="15">
        <v>0</v>
      </c>
    </row>
    <row r="162" spans="1:20" s="6" customFormat="1" x14ac:dyDescent="0.3">
      <c r="A162" s="19">
        <v>5</v>
      </c>
      <c r="B162" s="72" t="s">
        <v>188</v>
      </c>
      <c r="C162" s="73">
        <f t="shared" si="101"/>
        <v>11</v>
      </c>
      <c r="D162" s="74">
        <v>9</v>
      </c>
      <c r="E162" s="74">
        <v>0</v>
      </c>
      <c r="F162" s="74">
        <v>2</v>
      </c>
      <c r="G162" s="74">
        <v>0</v>
      </c>
      <c r="H162" s="74">
        <v>11</v>
      </c>
      <c r="I162" s="74">
        <v>0</v>
      </c>
      <c r="J162" s="15">
        <f t="shared" si="102"/>
        <v>3</v>
      </c>
      <c r="K162" s="75">
        <v>0</v>
      </c>
      <c r="L162" s="75">
        <v>2</v>
      </c>
      <c r="M162" s="75">
        <v>0</v>
      </c>
      <c r="N162" s="75">
        <v>0</v>
      </c>
      <c r="O162" s="75">
        <v>0</v>
      </c>
      <c r="P162" s="75">
        <v>1</v>
      </c>
      <c r="Q162" s="76">
        <v>0</v>
      </c>
      <c r="R162" s="15">
        <v>0</v>
      </c>
      <c r="S162" s="15">
        <v>0</v>
      </c>
      <c r="T162" s="15">
        <v>0</v>
      </c>
    </row>
    <row r="163" spans="1:20" s="6" customFormat="1" x14ac:dyDescent="0.3">
      <c r="A163" s="19">
        <v>6</v>
      </c>
      <c r="B163" s="72" t="s">
        <v>171</v>
      </c>
      <c r="C163" s="73">
        <f t="shared" si="101"/>
        <v>980</v>
      </c>
      <c r="D163" s="74">
        <v>324</v>
      </c>
      <c r="E163" s="74">
        <v>253</v>
      </c>
      <c r="F163" s="74">
        <v>403</v>
      </c>
      <c r="G163" s="74">
        <v>105</v>
      </c>
      <c r="H163" s="74">
        <v>93</v>
      </c>
      <c r="I163" s="74">
        <v>16</v>
      </c>
      <c r="J163" s="15">
        <f t="shared" si="102"/>
        <v>91</v>
      </c>
      <c r="K163" s="75">
        <v>0</v>
      </c>
      <c r="L163" s="75">
        <v>1</v>
      </c>
      <c r="M163" s="75">
        <v>8</v>
      </c>
      <c r="N163" s="75">
        <v>0</v>
      </c>
      <c r="O163" s="75">
        <v>66</v>
      </c>
      <c r="P163" s="79">
        <v>16</v>
      </c>
      <c r="Q163" s="76">
        <v>70</v>
      </c>
      <c r="R163" s="15">
        <v>40</v>
      </c>
      <c r="S163" s="15">
        <v>34</v>
      </c>
      <c r="T163" s="15">
        <v>12</v>
      </c>
    </row>
    <row r="164" spans="1:20" s="6" customFormat="1" x14ac:dyDescent="0.3">
      <c r="A164" s="19">
        <v>7</v>
      </c>
      <c r="B164" s="72" t="s">
        <v>189</v>
      </c>
      <c r="C164" s="73">
        <f t="shared" si="101"/>
        <v>74</v>
      </c>
      <c r="D164" s="74">
        <v>73</v>
      </c>
      <c r="E164" s="74">
        <v>0</v>
      </c>
      <c r="F164" s="74">
        <v>1</v>
      </c>
      <c r="G164" s="74">
        <v>4</v>
      </c>
      <c r="H164" s="74">
        <v>74</v>
      </c>
      <c r="I164" s="74">
        <v>1</v>
      </c>
      <c r="J164" s="15">
        <f t="shared" si="102"/>
        <v>17</v>
      </c>
      <c r="K164" s="75">
        <v>0</v>
      </c>
      <c r="L164" s="75">
        <v>3</v>
      </c>
      <c r="M164" s="75">
        <v>4</v>
      </c>
      <c r="N164" s="75">
        <v>0</v>
      </c>
      <c r="O164" s="75">
        <v>9</v>
      </c>
      <c r="P164" s="79">
        <v>1</v>
      </c>
      <c r="Q164" s="76">
        <v>0</v>
      </c>
      <c r="R164" s="15">
        <v>0</v>
      </c>
      <c r="S164" s="15">
        <v>0</v>
      </c>
      <c r="T164" s="15">
        <v>0</v>
      </c>
    </row>
    <row r="165" spans="1:20" s="6" customFormat="1" x14ac:dyDescent="0.3">
      <c r="A165" s="19">
        <v>8</v>
      </c>
      <c r="B165" s="72" t="s">
        <v>191</v>
      </c>
      <c r="C165" s="73">
        <f>D165+E165+F165</f>
        <v>60</v>
      </c>
      <c r="D165" s="74">
        <v>59</v>
      </c>
      <c r="E165" s="74">
        <v>0</v>
      </c>
      <c r="F165" s="74">
        <v>1</v>
      </c>
      <c r="G165" s="74">
        <v>8</v>
      </c>
      <c r="H165" s="74">
        <v>33</v>
      </c>
      <c r="I165" s="74">
        <v>2</v>
      </c>
      <c r="J165" s="15">
        <f t="shared" si="102"/>
        <v>8</v>
      </c>
      <c r="K165" s="75">
        <v>0</v>
      </c>
      <c r="L165" s="75">
        <v>3</v>
      </c>
      <c r="M165" s="75">
        <v>2</v>
      </c>
      <c r="N165" s="75">
        <v>0</v>
      </c>
      <c r="O165" s="75">
        <v>2</v>
      </c>
      <c r="P165" s="79">
        <v>1</v>
      </c>
      <c r="Q165" s="76">
        <v>0</v>
      </c>
      <c r="R165" s="15">
        <v>0</v>
      </c>
      <c r="S165" s="15">
        <v>0</v>
      </c>
      <c r="T165" s="15">
        <v>0</v>
      </c>
    </row>
    <row r="166" spans="1:20" s="6" customFormat="1" x14ac:dyDescent="0.3">
      <c r="A166" s="19">
        <v>9</v>
      </c>
      <c r="B166" s="72" t="s">
        <v>192</v>
      </c>
      <c r="C166" s="73">
        <f>D166+E166+F166</f>
        <v>83</v>
      </c>
      <c r="D166" s="74">
        <v>81</v>
      </c>
      <c r="E166" s="77">
        <v>0</v>
      </c>
      <c r="F166" s="77">
        <v>2</v>
      </c>
      <c r="G166" s="77">
        <v>14</v>
      </c>
      <c r="H166" s="77">
        <v>56</v>
      </c>
      <c r="I166" s="77">
        <v>1</v>
      </c>
      <c r="J166" s="15">
        <f t="shared" si="102"/>
        <v>10</v>
      </c>
      <c r="K166" s="75">
        <v>0</v>
      </c>
      <c r="L166" s="75">
        <v>0</v>
      </c>
      <c r="M166" s="75">
        <v>5</v>
      </c>
      <c r="N166" s="75">
        <v>0</v>
      </c>
      <c r="O166" s="75">
        <v>5</v>
      </c>
      <c r="P166" s="79">
        <v>0</v>
      </c>
      <c r="Q166" s="76">
        <v>0</v>
      </c>
      <c r="R166" s="15">
        <v>0</v>
      </c>
      <c r="S166" s="15">
        <v>0</v>
      </c>
      <c r="T166" s="15">
        <v>0</v>
      </c>
    </row>
    <row r="167" spans="1:20" s="6" customFormat="1" x14ac:dyDescent="0.3">
      <c r="A167" s="19">
        <v>10</v>
      </c>
      <c r="B167" s="72" t="s">
        <v>205</v>
      </c>
      <c r="C167" s="73">
        <f t="shared" si="101"/>
        <v>53</v>
      </c>
      <c r="D167" s="74">
        <v>50</v>
      </c>
      <c r="E167" s="74">
        <v>1</v>
      </c>
      <c r="F167" s="74">
        <v>2</v>
      </c>
      <c r="G167" s="74">
        <v>3</v>
      </c>
      <c r="H167" s="74">
        <v>0</v>
      </c>
      <c r="I167" s="74">
        <v>0</v>
      </c>
      <c r="J167" s="15">
        <f t="shared" si="102"/>
        <v>11</v>
      </c>
      <c r="K167" s="75">
        <v>1</v>
      </c>
      <c r="L167" s="75">
        <v>0</v>
      </c>
      <c r="M167" s="75">
        <v>4</v>
      </c>
      <c r="N167" s="75">
        <v>0</v>
      </c>
      <c r="O167" s="75">
        <v>5</v>
      </c>
      <c r="P167" s="79">
        <v>1</v>
      </c>
      <c r="Q167" s="76">
        <v>0</v>
      </c>
      <c r="R167" s="15">
        <v>0</v>
      </c>
      <c r="S167" s="15">
        <v>0</v>
      </c>
      <c r="T167" s="15">
        <v>0</v>
      </c>
    </row>
    <row r="168" spans="1:20" s="6" customFormat="1" x14ac:dyDescent="0.3">
      <c r="A168" s="19">
        <v>11</v>
      </c>
      <c r="B168" s="72" t="s">
        <v>193</v>
      </c>
      <c r="C168" s="73">
        <f t="shared" si="101"/>
        <v>7</v>
      </c>
      <c r="D168" s="74">
        <v>7</v>
      </c>
      <c r="E168" s="77">
        <v>0</v>
      </c>
      <c r="F168" s="77">
        <v>0</v>
      </c>
      <c r="G168" s="77">
        <v>1</v>
      </c>
      <c r="H168" s="77">
        <v>0</v>
      </c>
      <c r="I168" s="77">
        <v>1</v>
      </c>
      <c r="J168" s="15">
        <f t="shared" si="102"/>
        <v>0</v>
      </c>
      <c r="K168" s="75">
        <v>0</v>
      </c>
      <c r="L168" s="75">
        <v>0</v>
      </c>
      <c r="M168" s="75">
        <v>0</v>
      </c>
      <c r="N168" s="75">
        <v>0</v>
      </c>
      <c r="O168" s="75">
        <v>0</v>
      </c>
      <c r="P168" s="79">
        <v>0</v>
      </c>
      <c r="Q168" s="76">
        <v>0</v>
      </c>
      <c r="R168" s="15">
        <v>0</v>
      </c>
      <c r="S168" s="15">
        <v>0</v>
      </c>
      <c r="T168" s="15">
        <v>0</v>
      </c>
    </row>
    <row r="169" spans="1:20" s="6" customFormat="1" x14ac:dyDescent="0.3">
      <c r="A169" s="19">
        <v>12</v>
      </c>
      <c r="B169" s="72" t="s">
        <v>194</v>
      </c>
      <c r="C169" s="73">
        <f t="shared" si="101"/>
        <v>71</v>
      </c>
      <c r="D169" s="74">
        <v>66</v>
      </c>
      <c r="E169" s="74">
        <v>1</v>
      </c>
      <c r="F169" s="74">
        <v>4</v>
      </c>
      <c r="G169" s="74">
        <v>5</v>
      </c>
      <c r="H169" s="74">
        <v>0</v>
      </c>
      <c r="I169" s="74">
        <v>3</v>
      </c>
      <c r="J169" s="15">
        <f t="shared" si="102"/>
        <v>10</v>
      </c>
      <c r="K169" s="75">
        <v>1</v>
      </c>
      <c r="L169" s="75">
        <v>2</v>
      </c>
      <c r="M169" s="75">
        <v>0</v>
      </c>
      <c r="N169" s="75">
        <v>0</v>
      </c>
      <c r="O169" s="75">
        <v>7</v>
      </c>
      <c r="P169" s="79">
        <v>0</v>
      </c>
      <c r="Q169" s="76">
        <v>0</v>
      </c>
      <c r="R169" s="15">
        <v>0</v>
      </c>
      <c r="S169" s="15">
        <v>0</v>
      </c>
      <c r="T169" s="15">
        <v>0</v>
      </c>
    </row>
    <row r="170" spans="1:20" s="6" customFormat="1" x14ac:dyDescent="0.3">
      <c r="A170" s="19">
        <v>13</v>
      </c>
      <c r="B170" s="72" t="s">
        <v>172</v>
      </c>
      <c r="C170" s="73">
        <f t="shared" si="101"/>
        <v>1157</v>
      </c>
      <c r="D170" s="74">
        <v>367</v>
      </c>
      <c r="E170" s="77">
        <v>143</v>
      </c>
      <c r="F170" s="77">
        <v>647</v>
      </c>
      <c r="G170" s="77">
        <v>66</v>
      </c>
      <c r="H170" s="77">
        <v>267</v>
      </c>
      <c r="I170" s="77">
        <v>27</v>
      </c>
      <c r="J170" s="15">
        <f t="shared" si="102"/>
        <v>134</v>
      </c>
      <c r="K170" s="75">
        <v>0</v>
      </c>
      <c r="L170" s="75">
        <v>5</v>
      </c>
      <c r="M170" s="75">
        <v>13</v>
      </c>
      <c r="N170" s="75">
        <v>0</v>
      </c>
      <c r="O170" s="75">
        <v>97</v>
      </c>
      <c r="P170" s="79">
        <v>19</v>
      </c>
      <c r="Q170" s="76">
        <v>70</v>
      </c>
      <c r="R170" s="15">
        <v>53</v>
      </c>
      <c r="S170" s="15">
        <v>0</v>
      </c>
      <c r="T170" s="15">
        <v>50</v>
      </c>
    </row>
    <row r="171" spans="1:20" s="6" customFormat="1" x14ac:dyDescent="0.3">
      <c r="A171" s="19">
        <v>14</v>
      </c>
      <c r="B171" s="72" t="s">
        <v>195</v>
      </c>
      <c r="C171" s="73">
        <f>D171+E171+F171</f>
        <v>2</v>
      </c>
      <c r="D171" s="74">
        <v>2</v>
      </c>
      <c r="E171" s="77">
        <v>0</v>
      </c>
      <c r="F171" s="77">
        <v>0</v>
      </c>
      <c r="G171" s="77">
        <v>0</v>
      </c>
      <c r="H171" s="77">
        <v>0</v>
      </c>
      <c r="I171" s="77">
        <v>0</v>
      </c>
      <c r="J171" s="15">
        <f t="shared" si="102"/>
        <v>0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  <c r="P171" s="79">
        <v>0</v>
      </c>
      <c r="Q171" s="76">
        <v>0</v>
      </c>
      <c r="R171" s="15">
        <v>0</v>
      </c>
      <c r="S171" s="15">
        <v>0</v>
      </c>
      <c r="T171" s="15">
        <v>0</v>
      </c>
    </row>
    <row r="172" spans="1:20" s="6" customFormat="1" x14ac:dyDescent="0.3">
      <c r="A172" s="19">
        <v>15</v>
      </c>
      <c r="B172" s="72" t="s">
        <v>196</v>
      </c>
      <c r="C172" s="73">
        <f t="shared" si="101"/>
        <v>17</v>
      </c>
      <c r="D172" s="74">
        <v>17</v>
      </c>
      <c r="E172" s="74">
        <v>0</v>
      </c>
      <c r="F172" s="74">
        <v>0</v>
      </c>
      <c r="G172" s="74">
        <v>3</v>
      </c>
      <c r="H172" s="74">
        <v>0</v>
      </c>
      <c r="I172" s="74">
        <v>0</v>
      </c>
      <c r="J172" s="15">
        <f t="shared" si="102"/>
        <v>1</v>
      </c>
      <c r="K172" s="75">
        <v>0</v>
      </c>
      <c r="L172" s="75">
        <v>0</v>
      </c>
      <c r="M172" s="75">
        <v>0</v>
      </c>
      <c r="N172" s="75">
        <v>0</v>
      </c>
      <c r="O172" s="75">
        <v>0</v>
      </c>
      <c r="P172" s="79">
        <v>1</v>
      </c>
      <c r="Q172" s="76">
        <v>0</v>
      </c>
      <c r="R172" s="15">
        <v>0</v>
      </c>
      <c r="S172" s="15">
        <v>0</v>
      </c>
      <c r="T172" s="15">
        <v>0</v>
      </c>
    </row>
    <row r="173" spans="1:20" s="6" customFormat="1" x14ac:dyDescent="0.3">
      <c r="A173" s="19">
        <v>16</v>
      </c>
      <c r="B173" s="72" t="s">
        <v>197</v>
      </c>
      <c r="C173" s="73">
        <f t="shared" si="101"/>
        <v>1</v>
      </c>
      <c r="D173" s="74">
        <v>1</v>
      </c>
      <c r="E173" s="74">
        <v>0</v>
      </c>
      <c r="F173" s="74">
        <v>0</v>
      </c>
      <c r="G173" s="74">
        <v>0</v>
      </c>
      <c r="H173" s="74">
        <v>0</v>
      </c>
      <c r="I173" s="74">
        <v>0</v>
      </c>
      <c r="J173" s="15">
        <f t="shared" si="102"/>
        <v>0</v>
      </c>
      <c r="K173" s="75">
        <v>0</v>
      </c>
      <c r="L173" s="75">
        <v>0</v>
      </c>
      <c r="M173" s="75">
        <v>0</v>
      </c>
      <c r="N173" s="75">
        <v>0</v>
      </c>
      <c r="O173" s="75">
        <v>0</v>
      </c>
      <c r="P173" s="79">
        <v>0</v>
      </c>
      <c r="Q173" s="76">
        <v>0</v>
      </c>
      <c r="R173" s="15">
        <v>0</v>
      </c>
      <c r="S173" s="15">
        <v>0</v>
      </c>
      <c r="T173" s="15">
        <v>0</v>
      </c>
    </row>
    <row r="174" spans="1:20" s="6" customFormat="1" x14ac:dyDescent="0.3">
      <c r="A174" s="19">
        <v>17</v>
      </c>
      <c r="B174" s="72" t="s">
        <v>173</v>
      </c>
      <c r="C174" s="73">
        <f t="shared" si="101"/>
        <v>686</v>
      </c>
      <c r="D174" s="74">
        <v>582</v>
      </c>
      <c r="E174" s="74">
        <v>11</v>
      </c>
      <c r="F174" s="74">
        <v>93</v>
      </c>
      <c r="G174" s="74">
        <v>123</v>
      </c>
      <c r="H174" s="74">
        <v>145</v>
      </c>
      <c r="I174" s="74">
        <v>24</v>
      </c>
      <c r="J174" s="15">
        <f t="shared" si="102"/>
        <v>33</v>
      </c>
      <c r="K174" s="75">
        <v>0</v>
      </c>
      <c r="L174" s="75">
        <v>9</v>
      </c>
      <c r="M174" s="75">
        <v>11</v>
      </c>
      <c r="N174" s="75">
        <v>0</v>
      </c>
      <c r="O174" s="75">
        <v>8</v>
      </c>
      <c r="P174" s="79">
        <v>5</v>
      </c>
      <c r="Q174" s="76">
        <v>0</v>
      </c>
      <c r="R174" s="15">
        <v>3</v>
      </c>
      <c r="S174" s="15">
        <v>1</v>
      </c>
      <c r="T174" s="15">
        <v>2</v>
      </c>
    </row>
    <row r="175" spans="1:20" s="6" customFormat="1" x14ac:dyDescent="0.3">
      <c r="A175" s="19">
        <v>18</v>
      </c>
      <c r="B175" s="72" t="s">
        <v>198</v>
      </c>
      <c r="C175" s="73">
        <f t="shared" si="101"/>
        <v>25</v>
      </c>
      <c r="D175" s="74">
        <v>9</v>
      </c>
      <c r="E175" s="74">
        <v>0</v>
      </c>
      <c r="F175" s="74">
        <v>16</v>
      </c>
      <c r="G175" s="74">
        <v>1</v>
      </c>
      <c r="H175" s="74">
        <v>0</v>
      </c>
      <c r="I175" s="74">
        <v>0</v>
      </c>
      <c r="J175" s="15">
        <f t="shared" si="102"/>
        <v>2</v>
      </c>
      <c r="K175" s="75">
        <v>0</v>
      </c>
      <c r="L175" s="75">
        <v>0</v>
      </c>
      <c r="M175" s="75">
        <v>1</v>
      </c>
      <c r="N175" s="75">
        <v>0</v>
      </c>
      <c r="O175" s="75">
        <v>0</v>
      </c>
      <c r="P175" s="79">
        <v>1</v>
      </c>
      <c r="Q175" s="76">
        <v>0</v>
      </c>
      <c r="R175" s="15">
        <v>0</v>
      </c>
      <c r="S175" s="15">
        <v>0</v>
      </c>
      <c r="T175" s="15">
        <v>0</v>
      </c>
    </row>
    <row r="176" spans="1:20" s="6" customFormat="1" x14ac:dyDescent="0.3">
      <c r="A176" s="19">
        <v>19</v>
      </c>
      <c r="B176" s="72" t="s">
        <v>206</v>
      </c>
      <c r="C176" s="73">
        <f t="shared" si="101"/>
        <v>17</v>
      </c>
      <c r="D176" s="74">
        <v>17</v>
      </c>
      <c r="E176" s="74">
        <v>0</v>
      </c>
      <c r="F176" s="74">
        <v>0</v>
      </c>
      <c r="G176" s="74">
        <v>0</v>
      </c>
      <c r="H176" s="74">
        <v>0</v>
      </c>
      <c r="I176" s="74">
        <v>1</v>
      </c>
      <c r="J176" s="15">
        <f t="shared" si="102"/>
        <v>2</v>
      </c>
      <c r="K176" s="75">
        <v>0</v>
      </c>
      <c r="L176" s="75">
        <v>1</v>
      </c>
      <c r="M176" s="75">
        <v>0</v>
      </c>
      <c r="N176" s="75">
        <v>0</v>
      </c>
      <c r="O176" s="75">
        <v>1</v>
      </c>
      <c r="P176" s="79">
        <v>0</v>
      </c>
      <c r="Q176" s="76">
        <v>0</v>
      </c>
      <c r="R176" s="15">
        <v>0</v>
      </c>
      <c r="S176" s="15">
        <v>0</v>
      </c>
      <c r="T176" s="15">
        <v>0</v>
      </c>
    </row>
    <row r="177" spans="1:20" s="6" customFormat="1" x14ac:dyDescent="0.3">
      <c r="A177" s="19">
        <v>20</v>
      </c>
      <c r="B177" s="72" t="s">
        <v>273</v>
      </c>
      <c r="C177" s="73">
        <f t="shared" si="101"/>
        <v>5583</v>
      </c>
      <c r="D177" s="74">
        <v>3617</v>
      </c>
      <c r="E177" s="74">
        <v>886</v>
      </c>
      <c r="F177" s="74">
        <v>1080</v>
      </c>
      <c r="G177" s="74">
        <v>1094</v>
      </c>
      <c r="H177" s="74">
        <v>1978</v>
      </c>
      <c r="I177" s="74">
        <v>92</v>
      </c>
      <c r="J177" s="15">
        <f t="shared" si="102"/>
        <v>721</v>
      </c>
      <c r="K177" s="75">
        <v>1</v>
      </c>
      <c r="L177" s="75">
        <v>181</v>
      </c>
      <c r="M177" s="75">
        <v>243</v>
      </c>
      <c r="N177" s="75">
        <v>0</v>
      </c>
      <c r="O177" s="75">
        <v>268</v>
      </c>
      <c r="P177" s="79">
        <v>28</v>
      </c>
      <c r="Q177" s="76">
        <v>229</v>
      </c>
      <c r="R177" s="15">
        <v>163</v>
      </c>
      <c r="S177" s="15">
        <v>216</v>
      </c>
      <c r="T177" s="15">
        <v>18</v>
      </c>
    </row>
    <row r="178" spans="1:20" s="6" customFormat="1" x14ac:dyDescent="0.3">
      <c r="A178" s="19">
        <v>21</v>
      </c>
      <c r="B178" s="72" t="s">
        <v>199</v>
      </c>
      <c r="C178" s="73">
        <f t="shared" si="101"/>
        <v>109</v>
      </c>
      <c r="D178" s="74">
        <v>4</v>
      </c>
      <c r="E178" s="74">
        <v>0</v>
      </c>
      <c r="F178" s="74">
        <v>105</v>
      </c>
      <c r="G178" s="74">
        <v>12</v>
      </c>
      <c r="H178" s="74">
        <v>0</v>
      </c>
      <c r="I178" s="74">
        <v>0</v>
      </c>
      <c r="J178" s="15">
        <f t="shared" si="102"/>
        <v>0</v>
      </c>
      <c r="K178" s="75">
        <v>0</v>
      </c>
      <c r="L178" s="75">
        <v>0</v>
      </c>
      <c r="M178" s="75">
        <v>0</v>
      </c>
      <c r="N178" s="75">
        <v>0</v>
      </c>
      <c r="O178" s="75">
        <v>0</v>
      </c>
      <c r="P178" s="79">
        <v>0</v>
      </c>
      <c r="Q178" s="76">
        <v>0</v>
      </c>
      <c r="R178" s="15">
        <v>0</v>
      </c>
      <c r="S178" s="15">
        <v>0</v>
      </c>
      <c r="T178" s="15">
        <v>0</v>
      </c>
    </row>
    <row r="179" spans="1:20" s="6" customFormat="1" x14ac:dyDescent="0.3">
      <c r="A179" s="19">
        <v>22</v>
      </c>
      <c r="B179" s="72" t="s">
        <v>174</v>
      </c>
      <c r="C179" s="73">
        <f t="shared" si="101"/>
        <v>1104</v>
      </c>
      <c r="D179" s="74">
        <v>458</v>
      </c>
      <c r="E179" s="74">
        <v>126</v>
      </c>
      <c r="F179" s="74">
        <v>520</v>
      </c>
      <c r="G179" s="74">
        <v>62</v>
      </c>
      <c r="H179" s="74">
        <v>3</v>
      </c>
      <c r="I179" s="74">
        <v>25</v>
      </c>
      <c r="J179" s="15">
        <f t="shared" si="102"/>
        <v>149</v>
      </c>
      <c r="K179" s="75">
        <v>5</v>
      </c>
      <c r="L179" s="75">
        <v>21</v>
      </c>
      <c r="M179" s="75">
        <v>37</v>
      </c>
      <c r="N179" s="75">
        <v>0</v>
      </c>
      <c r="O179" s="75">
        <v>66</v>
      </c>
      <c r="P179" s="79">
        <v>20</v>
      </c>
      <c r="Q179" s="76">
        <v>55</v>
      </c>
      <c r="R179" s="15">
        <v>53</v>
      </c>
      <c r="S179" s="15">
        <v>39</v>
      </c>
      <c r="T179" s="15">
        <v>16</v>
      </c>
    </row>
    <row r="180" spans="1:20" s="6" customFormat="1" x14ac:dyDescent="0.3">
      <c r="A180" s="19">
        <v>23</v>
      </c>
      <c r="B180" s="72" t="s">
        <v>200</v>
      </c>
      <c r="C180" s="73">
        <f t="shared" si="101"/>
        <v>46</v>
      </c>
      <c r="D180" s="74">
        <v>33</v>
      </c>
      <c r="E180" s="74">
        <v>1</v>
      </c>
      <c r="F180" s="74">
        <v>12</v>
      </c>
      <c r="G180" s="74">
        <v>5</v>
      </c>
      <c r="H180" s="74">
        <v>42</v>
      </c>
      <c r="I180" s="74">
        <v>0</v>
      </c>
      <c r="J180" s="15">
        <f t="shared" si="102"/>
        <v>8</v>
      </c>
      <c r="K180" s="75">
        <v>0</v>
      </c>
      <c r="L180" s="75">
        <v>0</v>
      </c>
      <c r="M180" s="75">
        <v>6</v>
      </c>
      <c r="N180" s="75">
        <v>0</v>
      </c>
      <c r="O180" s="75">
        <v>1</v>
      </c>
      <c r="P180" s="79">
        <v>1</v>
      </c>
      <c r="Q180" s="76">
        <v>0</v>
      </c>
      <c r="R180" s="15">
        <v>0</v>
      </c>
      <c r="S180" s="15">
        <v>0</v>
      </c>
      <c r="T180" s="15">
        <v>0</v>
      </c>
    </row>
    <row r="181" spans="1:20" s="6" customFormat="1" x14ac:dyDescent="0.3">
      <c r="A181" s="19">
        <v>24</v>
      </c>
      <c r="B181" s="72" t="s">
        <v>201</v>
      </c>
      <c r="C181" s="73">
        <f t="shared" si="101"/>
        <v>370</v>
      </c>
      <c r="D181" s="74">
        <v>268</v>
      </c>
      <c r="E181" s="74">
        <v>1</v>
      </c>
      <c r="F181" s="74">
        <v>101</v>
      </c>
      <c r="G181" s="74">
        <v>93</v>
      </c>
      <c r="H181" s="74">
        <v>67</v>
      </c>
      <c r="I181" s="74">
        <v>8</v>
      </c>
      <c r="J181" s="15">
        <f t="shared" si="102"/>
        <v>25</v>
      </c>
      <c r="K181" s="75">
        <v>0</v>
      </c>
      <c r="L181" s="75">
        <v>3</v>
      </c>
      <c r="M181" s="75">
        <v>14</v>
      </c>
      <c r="N181" s="75">
        <v>0</v>
      </c>
      <c r="O181" s="75">
        <v>8</v>
      </c>
      <c r="P181" s="79">
        <v>0</v>
      </c>
      <c r="Q181" s="76">
        <v>1</v>
      </c>
      <c r="R181" s="15">
        <v>0</v>
      </c>
      <c r="S181" s="15">
        <v>0</v>
      </c>
      <c r="T181" s="15">
        <v>2</v>
      </c>
    </row>
    <row r="182" spans="1:20" s="6" customFormat="1" x14ac:dyDescent="0.3">
      <c r="A182" s="19">
        <v>25</v>
      </c>
      <c r="B182" s="72" t="s">
        <v>202</v>
      </c>
      <c r="C182" s="73">
        <f t="shared" si="101"/>
        <v>73</v>
      </c>
      <c r="D182" s="74">
        <v>67</v>
      </c>
      <c r="E182" s="80">
        <v>0</v>
      </c>
      <c r="F182" s="80">
        <v>6</v>
      </c>
      <c r="G182" s="80">
        <v>9</v>
      </c>
      <c r="H182" s="80">
        <v>61</v>
      </c>
      <c r="I182" s="80">
        <v>8</v>
      </c>
      <c r="J182" s="15">
        <f t="shared" si="102"/>
        <v>5</v>
      </c>
      <c r="K182" s="75">
        <v>0</v>
      </c>
      <c r="L182" s="75">
        <v>0</v>
      </c>
      <c r="M182" s="75">
        <v>1</v>
      </c>
      <c r="N182" s="75">
        <v>0</v>
      </c>
      <c r="O182" s="75">
        <v>4</v>
      </c>
      <c r="P182" s="79">
        <v>0</v>
      </c>
      <c r="Q182" s="76">
        <v>0</v>
      </c>
      <c r="R182" s="15">
        <v>0</v>
      </c>
      <c r="S182" s="15">
        <v>0</v>
      </c>
      <c r="T182" s="15">
        <v>0</v>
      </c>
    </row>
    <row r="183" spans="1:20" s="6" customFormat="1" x14ac:dyDescent="0.3">
      <c r="A183" s="19">
        <v>26</v>
      </c>
      <c r="B183" s="72" t="s">
        <v>203</v>
      </c>
      <c r="C183" s="73">
        <f t="shared" si="101"/>
        <v>24</v>
      </c>
      <c r="D183" s="74">
        <v>6</v>
      </c>
      <c r="E183" s="74">
        <v>0</v>
      </c>
      <c r="F183" s="74">
        <v>18</v>
      </c>
      <c r="G183" s="74">
        <v>7</v>
      </c>
      <c r="H183" s="74">
        <v>0</v>
      </c>
      <c r="I183" s="74">
        <v>0</v>
      </c>
      <c r="J183" s="15">
        <f t="shared" si="102"/>
        <v>2</v>
      </c>
      <c r="K183" s="75">
        <v>0</v>
      </c>
      <c r="L183" s="75">
        <v>0</v>
      </c>
      <c r="M183" s="75">
        <v>2</v>
      </c>
      <c r="N183" s="75">
        <v>0</v>
      </c>
      <c r="O183" s="75">
        <v>0</v>
      </c>
      <c r="P183" s="79">
        <v>0</v>
      </c>
      <c r="Q183" s="76">
        <v>0</v>
      </c>
      <c r="R183" s="15">
        <v>0</v>
      </c>
      <c r="S183" s="15">
        <v>0</v>
      </c>
      <c r="T183" s="15">
        <v>0</v>
      </c>
    </row>
    <row r="184" spans="1:20" s="6" customFormat="1" x14ac:dyDescent="0.3">
      <c r="A184" s="19">
        <v>27</v>
      </c>
      <c r="B184" s="72" t="s">
        <v>175</v>
      </c>
      <c r="C184" s="73">
        <f t="shared" si="101"/>
        <v>2380</v>
      </c>
      <c r="D184" s="74">
        <v>1084</v>
      </c>
      <c r="E184" s="74">
        <v>766</v>
      </c>
      <c r="F184" s="74">
        <v>530</v>
      </c>
      <c r="G184" s="74">
        <v>927</v>
      </c>
      <c r="H184" s="74">
        <v>672</v>
      </c>
      <c r="I184" s="74">
        <v>32</v>
      </c>
      <c r="J184" s="15">
        <f t="shared" si="102"/>
        <v>579</v>
      </c>
      <c r="K184" s="75">
        <v>10</v>
      </c>
      <c r="L184" s="75">
        <v>279</v>
      </c>
      <c r="M184" s="75">
        <v>128</v>
      </c>
      <c r="N184" s="75">
        <v>0</v>
      </c>
      <c r="O184" s="75">
        <v>156</v>
      </c>
      <c r="P184" s="79">
        <v>6</v>
      </c>
      <c r="Q184" s="76">
        <v>137</v>
      </c>
      <c r="R184" s="15">
        <v>86</v>
      </c>
      <c r="S184" s="15">
        <v>91</v>
      </c>
      <c r="T184" s="15">
        <v>18</v>
      </c>
    </row>
    <row r="185" spans="1:20" s="6" customFormat="1" x14ac:dyDescent="0.3">
      <c r="A185" s="19">
        <v>28</v>
      </c>
      <c r="B185" s="72" t="s">
        <v>190</v>
      </c>
      <c r="C185" s="73">
        <f t="shared" si="101"/>
        <v>44</v>
      </c>
      <c r="D185" s="74">
        <v>9</v>
      </c>
      <c r="E185" s="74">
        <v>1</v>
      </c>
      <c r="F185" s="74">
        <v>34</v>
      </c>
      <c r="G185" s="74">
        <v>9</v>
      </c>
      <c r="H185" s="74">
        <v>0</v>
      </c>
      <c r="I185" s="74">
        <v>1</v>
      </c>
      <c r="J185" s="15">
        <f t="shared" si="102"/>
        <v>0</v>
      </c>
      <c r="K185" s="75">
        <v>0</v>
      </c>
      <c r="L185" s="75">
        <v>0</v>
      </c>
      <c r="M185" s="75">
        <v>0</v>
      </c>
      <c r="N185" s="75">
        <v>0</v>
      </c>
      <c r="O185" s="75">
        <v>0</v>
      </c>
      <c r="P185" s="79">
        <v>0</v>
      </c>
      <c r="Q185" s="76">
        <v>0</v>
      </c>
      <c r="R185" s="15">
        <v>0</v>
      </c>
      <c r="S185" s="15">
        <v>0</v>
      </c>
      <c r="T185" s="15">
        <v>0</v>
      </c>
    </row>
    <row r="186" spans="1:20" s="6" customFormat="1" x14ac:dyDescent="0.3">
      <c r="A186" s="19">
        <v>29</v>
      </c>
      <c r="B186" s="72" t="s">
        <v>231</v>
      </c>
      <c r="C186" s="73">
        <f t="shared" si="101"/>
        <v>3</v>
      </c>
      <c r="D186" s="74">
        <v>3</v>
      </c>
      <c r="E186" s="74">
        <v>0</v>
      </c>
      <c r="F186" s="74">
        <v>0</v>
      </c>
      <c r="G186" s="74">
        <v>0</v>
      </c>
      <c r="H186" s="74">
        <v>0</v>
      </c>
      <c r="I186" s="74">
        <v>0</v>
      </c>
      <c r="J186" s="15">
        <f t="shared" si="102"/>
        <v>0</v>
      </c>
      <c r="K186" s="75">
        <v>0</v>
      </c>
      <c r="L186" s="75">
        <v>0</v>
      </c>
      <c r="M186" s="75">
        <v>0</v>
      </c>
      <c r="N186" s="75">
        <v>0</v>
      </c>
      <c r="O186" s="75">
        <v>0</v>
      </c>
      <c r="P186" s="79">
        <v>0</v>
      </c>
      <c r="Q186" s="76">
        <v>0</v>
      </c>
      <c r="R186" s="15">
        <v>0</v>
      </c>
      <c r="S186" s="15">
        <v>0</v>
      </c>
      <c r="T186" s="15">
        <v>0</v>
      </c>
    </row>
    <row r="187" spans="1:20" s="6" customFormat="1" x14ac:dyDescent="0.3">
      <c r="A187" s="19">
        <v>30</v>
      </c>
      <c r="B187" s="72" t="s">
        <v>232</v>
      </c>
      <c r="C187" s="73">
        <f t="shared" si="101"/>
        <v>5</v>
      </c>
      <c r="D187" s="74">
        <v>5</v>
      </c>
      <c r="E187" s="74">
        <v>0</v>
      </c>
      <c r="F187" s="74">
        <v>0</v>
      </c>
      <c r="G187" s="74">
        <v>2</v>
      </c>
      <c r="H187" s="74">
        <v>0</v>
      </c>
      <c r="I187" s="74">
        <v>0</v>
      </c>
      <c r="J187" s="15">
        <f t="shared" si="102"/>
        <v>0</v>
      </c>
      <c r="K187" s="75">
        <v>0</v>
      </c>
      <c r="L187" s="75">
        <v>0</v>
      </c>
      <c r="M187" s="75">
        <v>0</v>
      </c>
      <c r="N187" s="75">
        <v>0</v>
      </c>
      <c r="O187" s="75">
        <v>0</v>
      </c>
      <c r="P187" s="79">
        <v>0</v>
      </c>
      <c r="Q187" s="76">
        <v>0</v>
      </c>
      <c r="R187" s="15">
        <v>0</v>
      </c>
      <c r="S187" s="15">
        <v>0</v>
      </c>
      <c r="T187" s="15">
        <v>0</v>
      </c>
    </row>
    <row r="188" spans="1:20" s="6" customFormat="1" x14ac:dyDescent="0.3">
      <c r="A188" s="19">
        <v>31</v>
      </c>
      <c r="B188" s="72" t="s">
        <v>204</v>
      </c>
      <c r="C188" s="73">
        <f t="shared" si="101"/>
        <v>8</v>
      </c>
      <c r="D188" s="74">
        <v>8</v>
      </c>
      <c r="E188" s="74">
        <v>0</v>
      </c>
      <c r="F188" s="74">
        <v>0</v>
      </c>
      <c r="G188" s="74">
        <v>1</v>
      </c>
      <c r="H188" s="74">
        <v>0</v>
      </c>
      <c r="I188" s="74">
        <v>0</v>
      </c>
      <c r="J188" s="15">
        <f t="shared" si="102"/>
        <v>1</v>
      </c>
      <c r="K188" s="75">
        <v>0</v>
      </c>
      <c r="L188" s="75">
        <v>0</v>
      </c>
      <c r="M188" s="75">
        <v>0</v>
      </c>
      <c r="N188" s="75">
        <v>0</v>
      </c>
      <c r="O188" s="75">
        <v>0</v>
      </c>
      <c r="P188" s="79">
        <v>1</v>
      </c>
      <c r="Q188" s="76">
        <v>0</v>
      </c>
      <c r="R188" s="15">
        <v>0</v>
      </c>
      <c r="S188" s="15">
        <v>0</v>
      </c>
      <c r="T188" s="15">
        <v>0</v>
      </c>
    </row>
    <row r="189" spans="1:20" s="5" customFormat="1" x14ac:dyDescent="0.25">
      <c r="A189" s="110" t="s">
        <v>14</v>
      </c>
      <c r="B189" s="110"/>
      <c r="C189" s="15">
        <f>D189+E189+F189</f>
        <v>13271</v>
      </c>
      <c r="D189" s="9">
        <f t="shared" ref="D189:T189" si="103">SUM(D158:D188)</f>
        <v>7486</v>
      </c>
      <c r="E189" s="9">
        <f t="shared" si="103"/>
        <v>2194</v>
      </c>
      <c r="F189" s="9">
        <f t="shared" si="103"/>
        <v>3591</v>
      </c>
      <c r="G189" s="9">
        <f t="shared" si="103"/>
        <v>2578</v>
      </c>
      <c r="H189" s="9">
        <f t="shared" si="103"/>
        <v>3773</v>
      </c>
      <c r="I189" s="9">
        <f t="shared" si="103"/>
        <v>254</v>
      </c>
      <c r="J189" s="9">
        <f t="shared" si="103"/>
        <v>1844</v>
      </c>
      <c r="K189" s="9">
        <f t="shared" si="103"/>
        <v>19</v>
      </c>
      <c r="L189" s="9">
        <f t="shared" si="103"/>
        <v>515</v>
      </c>
      <c r="M189" s="9">
        <f t="shared" si="103"/>
        <v>492</v>
      </c>
      <c r="N189" s="9">
        <f t="shared" si="103"/>
        <v>0</v>
      </c>
      <c r="O189" s="9">
        <f t="shared" si="103"/>
        <v>713</v>
      </c>
      <c r="P189" s="9">
        <f t="shared" si="103"/>
        <v>105</v>
      </c>
      <c r="Q189" s="9">
        <f t="shared" si="103"/>
        <v>562</v>
      </c>
      <c r="R189" s="9">
        <f t="shared" si="103"/>
        <v>398</v>
      </c>
      <c r="S189" s="9">
        <f t="shared" si="103"/>
        <v>381</v>
      </c>
      <c r="T189" s="9">
        <f t="shared" si="103"/>
        <v>118</v>
      </c>
    </row>
    <row r="190" spans="1:20" s="6" customFormat="1" x14ac:dyDescent="0.25">
      <c r="A190" s="49"/>
      <c r="B190" s="1" t="s">
        <v>110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45"/>
    </row>
    <row r="191" spans="1:20" s="6" customFormat="1" x14ac:dyDescent="0.25">
      <c r="A191" s="19">
        <v>1</v>
      </c>
      <c r="B191" s="26" t="s">
        <v>29</v>
      </c>
      <c r="C191" s="15">
        <f t="shared" ref="C191:C200" si="104">D191+E191+F191</f>
        <v>2983</v>
      </c>
      <c r="D191" s="15">
        <v>2682</v>
      </c>
      <c r="E191" s="15">
        <v>76</v>
      </c>
      <c r="F191" s="15">
        <v>225</v>
      </c>
      <c r="G191" s="15">
        <v>438</v>
      </c>
      <c r="H191" s="15">
        <v>1156</v>
      </c>
      <c r="I191" s="15">
        <v>14</v>
      </c>
      <c r="J191" s="9">
        <f>K191+L191+M191+N191+O191+P191</f>
        <v>369</v>
      </c>
      <c r="K191" s="15"/>
      <c r="L191" s="15">
        <v>65</v>
      </c>
      <c r="M191" s="15">
        <v>142</v>
      </c>
      <c r="N191" s="15"/>
      <c r="O191" s="15">
        <v>146</v>
      </c>
      <c r="P191" s="15">
        <v>16</v>
      </c>
      <c r="Q191" s="15">
        <v>8</v>
      </c>
      <c r="R191" s="15">
        <v>36</v>
      </c>
      <c r="S191" s="15">
        <v>7</v>
      </c>
      <c r="T191" s="15">
        <v>38</v>
      </c>
    </row>
    <row r="192" spans="1:20" s="6" customFormat="1" x14ac:dyDescent="0.25">
      <c r="A192" s="19">
        <v>2</v>
      </c>
      <c r="B192" s="26" t="s">
        <v>30</v>
      </c>
      <c r="C192" s="15">
        <f t="shared" si="104"/>
        <v>812</v>
      </c>
      <c r="D192" s="15">
        <v>697</v>
      </c>
      <c r="E192" s="15">
        <v>9</v>
      </c>
      <c r="F192" s="15">
        <v>106</v>
      </c>
      <c r="G192" s="15">
        <v>78</v>
      </c>
      <c r="H192" s="15">
        <v>797</v>
      </c>
      <c r="I192" s="15">
        <v>16</v>
      </c>
      <c r="J192" s="9">
        <f t="shared" ref="J192:J200" si="105">K192+L192+M192+N192+O192+P192</f>
        <v>121</v>
      </c>
      <c r="K192" s="15"/>
      <c r="L192" s="15">
        <v>12</v>
      </c>
      <c r="M192" s="15">
        <v>25</v>
      </c>
      <c r="N192" s="15"/>
      <c r="O192" s="15">
        <v>76</v>
      </c>
      <c r="P192" s="15">
        <v>8</v>
      </c>
      <c r="Q192" s="15">
        <v>1</v>
      </c>
      <c r="R192" s="15">
        <v>2</v>
      </c>
      <c r="S192" s="15">
        <v>2</v>
      </c>
      <c r="T192" s="15"/>
    </row>
    <row r="193" spans="1:20" s="6" customFormat="1" x14ac:dyDescent="0.25">
      <c r="A193" s="19">
        <v>3</v>
      </c>
      <c r="B193" s="26" t="s">
        <v>227</v>
      </c>
      <c r="C193" s="15">
        <f t="shared" si="104"/>
        <v>106</v>
      </c>
      <c r="D193" s="15">
        <v>45</v>
      </c>
      <c r="E193" s="15">
        <v>23</v>
      </c>
      <c r="F193" s="15">
        <v>38</v>
      </c>
      <c r="G193" s="15">
        <v>40</v>
      </c>
      <c r="H193" s="15"/>
      <c r="I193" s="15"/>
      <c r="J193" s="9">
        <f t="shared" si="105"/>
        <v>75</v>
      </c>
      <c r="K193" s="15"/>
      <c r="L193" s="15">
        <v>21</v>
      </c>
      <c r="M193" s="15">
        <v>19</v>
      </c>
      <c r="N193" s="15"/>
      <c r="O193" s="15">
        <v>33</v>
      </c>
      <c r="P193" s="15">
        <v>2</v>
      </c>
      <c r="Q193" s="15">
        <v>17</v>
      </c>
      <c r="R193" s="15">
        <v>31</v>
      </c>
      <c r="S193" s="15"/>
      <c r="T193" s="15">
        <v>45</v>
      </c>
    </row>
    <row r="194" spans="1:20" s="6" customFormat="1" x14ac:dyDescent="0.25">
      <c r="A194" s="19">
        <v>4</v>
      </c>
      <c r="B194" s="26" t="s">
        <v>70</v>
      </c>
      <c r="C194" s="15">
        <f t="shared" si="104"/>
        <v>176</v>
      </c>
      <c r="D194" s="15">
        <v>134</v>
      </c>
      <c r="E194" s="15">
        <v>9</v>
      </c>
      <c r="F194" s="15">
        <v>33</v>
      </c>
      <c r="G194" s="15">
        <v>23</v>
      </c>
      <c r="H194" s="15">
        <v>175</v>
      </c>
      <c r="I194" s="15"/>
      <c r="J194" s="9">
        <f t="shared" si="105"/>
        <v>26</v>
      </c>
      <c r="K194" s="15"/>
      <c r="L194" s="15">
        <v>4</v>
      </c>
      <c r="M194" s="15">
        <v>6</v>
      </c>
      <c r="N194" s="15"/>
      <c r="O194" s="15">
        <v>16</v>
      </c>
      <c r="P194" s="15"/>
      <c r="Q194" s="15"/>
      <c r="R194" s="15">
        <v>1</v>
      </c>
      <c r="S194" s="15">
        <v>1</v>
      </c>
      <c r="T194" s="15"/>
    </row>
    <row r="195" spans="1:20" s="6" customFormat="1" x14ac:dyDescent="0.3">
      <c r="A195" s="19">
        <v>5</v>
      </c>
      <c r="B195" s="81" t="s">
        <v>69</v>
      </c>
      <c r="C195" s="15">
        <f t="shared" si="104"/>
        <v>49</v>
      </c>
      <c r="D195" s="15">
        <v>36</v>
      </c>
      <c r="E195" s="15">
        <v>3</v>
      </c>
      <c r="F195" s="15">
        <v>10</v>
      </c>
      <c r="G195" s="15">
        <v>1</v>
      </c>
      <c r="H195" s="15"/>
      <c r="I195" s="15"/>
      <c r="J195" s="9">
        <f t="shared" si="105"/>
        <v>6</v>
      </c>
      <c r="K195" s="15"/>
      <c r="L195" s="15">
        <v>1</v>
      </c>
      <c r="M195" s="15">
        <v>1</v>
      </c>
      <c r="N195" s="15"/>
      <c r="O195" s="15">
        <v>4</v>
      </c>
      <c r="P195" s="15"/>
      <c r="Q195" s="15"/>
      <c r="R195" s="15"/>
      <c r="S195" s="15"/>
      <c r="T195" s="15"/>
    </row>
    <row r="196" spans="1:20" s="6" customFormat="1" x14ac:dyDescent="0.25">
      <c r="A196" s="19">
        <v>6</v>
      </c>
      <c r="B196" s="26" t="s">
        <v>71</v>
      </c>
      <c r="C196" s="15">
        <f t="shared" si="104"/>
        <v>264</v>
      </c>
      <c r="D196" s="15">
        <v>191</v>
      </c>
      <c r="E196" s="15">
        <v>19</v>
      </c>
      <c r="F196" s="15">
        <v>54</v>
      </c>
      <c r="G196" s="15">
        <v>6</v>
      </c>
      <c r="H196" s="15">
        <v>264</v>
      </c>
      <c r="I196" s="15">
        <v>1</v>
      </c>
      <c r="J196" s="9">
        <f t="shared" si="105"/>
        <v>44</v>
      </c>
      <c r="K196" s="15"/>
      <c r="L196" s="15">
        <v>2</v>
      </c>
      <c r="M196" s="15">
        <v>16</v>
      </c>
      <c r="N196" s="15"/>
      <c r="O196" s="15">
        <v>16</v>
      </c>
      <c r="P196" s="15">
        <v>10</v>
      </c>
      <c r="Q196" s="15"/>
      <c r="R196" s="15"/>
      <c r="S196" s="15"/>
      <c r="T196" s="15"/>
    </row>
    <row r="197" spans="1:20" s="6" customFormat="1" x14ac:dyDescent="0.25">
      <c r="A197" s="19">
        <v>7</v>
      </c>
      <c r="B197" s="26" t="s">
        <v>72</v>
      </c>
      <c r="C197" s="15">
        <f t="shared" si="104"/>
        <v>85</v>
      </c>
      <c r="D197" s="15">
        <v>58</v>
      </c>
      <c r="E197" s="15">
        <v>5</v>
      </c>
      <c r="F197" s="15">
        <v>22</v>
      </c>
      <c r="G197" s="15">
        <v>4</v>
      </c>
      <c r="H197" s="15">
        <v>85</v>
      </c>
      <c r="I197" s="15"/>
      <c r="J197" s="9">
        <f t="shared" si="105"/>
        <v>10</v>
      </c>
      <c r="K197" s="15"/>
      <c r="L197" s="15"/>
      <c r="M197" s="15">
        <v>2</v>
      </c>
      <c r="N197" s="15"/>
      <c r="O197" s="15">
        <v>5</v>
      </c>
      <c r="P197" s="15">
        <v>3</v>
      </c>
      <c r="Q197" s="15"/>
      <c r="R197" s="15"/>
      <c r="S197" s="15"/>
      <c r="T197" s="15"/>
    </row>
    <row r="198" spans="1:20" s="6" customFormat="1" x14ac:dyDescent="0.25">
      <c r="A198" s="19">
        <v>8</v>
      </c>
      <c r="B198" s="26" t="s">
        <v>73</v>
      </c>
      <c r="C198" s="15">
        <f t="shared" si="104"/>
        <v>94</v>
      </c>
      <c r="D198" s="15">
        <v>78</v>
      </c>
      <c r="E198" s="15"/>
      <c r="F198" s="15">
        <v>16</v>
      </c>
      <c r="G198" s="15">
        <v>7</v>
      </c>
      <c r="H198" s="15">
        <v>94</v>
      </c>
      <c r="I198" s="15"/>
      <c r="J198" s="9">
        <f t="shared" si="105"/>
        <v>12</v>
      </c>
      <c r="K198" s="15"/>
      <c r="L198" s="15"/>
      <c r="M198" s="15">
        <v>1</v>
      </c>
      <c r="N198" s="15"/>
      <c r="O198" s="15">
        <v>11</v>
      </c>
      <c r="P198" s="15"/>
      <c r="Q198" s="15"/>
      <c r="R198" s="15"/>
      <c r="S198" s="15"/>
      <c r="T198" s="15"/>
    </row>
    <row r="199" spans="1:20" s="6" customFormat="1" x14ac:dyDescent="0.25">
      <c r="A199" s="19">
        <v>9</v>
      </c>
      <c r="B199" s="30" t="s">
        <v>68</v>
      </c>
      <c r="C199" s="15">
        <f t="shared" si="104"/>
        <v>173</v>
      </c>
      <c r="D199" s="9">
        <v>115</v>
      </c>
      <c r="E199" s="9">
        <v>7</v>
      </c>
      <c r="F199" s="9">
        <v>51</v>
      </c>
      <c r="G199" s="9">
        <v>5</v>
      </c>
      <c r="H199" s="9">
        <v>173</v>
      </c>
      <c r="I199" s="9"/>
      <c r="J199" s="9">
        <f t="shared" si="105"/>
        <v>23</v>
      </c>
      <c r="K199" s="9"/>
      <c r="L199" s="9">
        <v>1</v>
      </c>
      <c r="M199" s="9">
        <v>6</v>
      </c>
      <c r="N199" s="9"/>
      <c r="O199" s="9">
        <v>16</v>
      </c>
      <c r="P199" s="9"/>
      <c r="Q199" s="9"/>
      <c r="R199" s="15"/>
      <c r="S199" s="9"/>
      <c r="T199" s="9"/>
    </row>
    <row r="200" spans="1:20" s="6" customFormat="1" x14ac:dyDescent="0.25">
      <c r="A200" s="19">
        <v>10</v>
      </c>
      <c r="B200" s="30" t="s">
        <v>220</v>
      </c>
      <c r="C200" s="15">
        <f t="shared" si="104"/>
        <v>0</v>
      </c>
      <c r="D200" s="9"/>
      <c r="E200" s="9"/>
      <c r="F200" s="9"/>
      <c r="G200" s="9"/>
      <c r="H200" s="9"/>
      <c r="I200" s="9"/>
      <c r="J200" s="9">
        <f t="shared" si="105"/>
        <v>2</v>
      </c>
      <c r="K200" s="9">
        <v>1</v>
      </c>
      <c r="L200" s="9"/>
      <c r="M200" s="9">
        <v>1</v>
      </c>
      <c r="N200" s="9"/>
      <c r="O200" s="9"/>
      <c r="P200" s="9"/>
      <c r="Q200" s="9"/>
      <c r="R200" s="15"/>
      <c r="S200" s="9"/>
      <c r="T200" s="9"/>
    </row>
    <row r="201" spans="1:20" s="6" customFormat="1" x14ac:dyDescent="0.25">
      <c r="A201" s="82">
        <v>11</v>
      </c>
      <c r="B201" s="30" t="s">
        <v>228</v>
      </c>
      <c r="C201" s="15">
        <f t="shared" ref="C201" si="106">D201+E201+F201</f>
        <v>0</v>
      </c>
      <c r="D201" s="9"/>
      <c r="E201" s="9"/>
      <c r="F201" s="9"/>
      <c r="G201" s="9"/>
      <c r="H201" s="9"/>
      <c r="I201" s="9"/>
      <c r="J201" s="9">
        <f t="shared" ref="J201" si="107">K201+L201+M201+N201+O201+P201</f>
        <v>1</v>
      </c>
      <c r="K201" s="9"/>
      <c r="L201" s="9"/>
      <c r="M201" s="9">
        <v>1</v>
      </c>
      <c r="N201" s="9"/>
      <c r="O201" s="9"/>
      <c r="P201" s="9"/>
      <c r="Q201" s="9"/>
      <c r="R201" s="15"/>
      <c r="S201" s="9"/>
      <c r="T201" s="9"/>
    </row>
    <row r="202" spans="1:20" s="5" customFormat="1" x14ac:dyDescent="0.25">
      <c r="A202" s="91" t="s">
        <v>14</v>
      </c>
      <c r="B202" s="92"/>
      <c r="C202" s="15">
        <f>D202+E202+F202</f>
        <v>4742</v>
      </c>
      <c r="D202" s="9">
        <f>SUM(D191:D201)</f>
        <v>4036</v>
      </c>
      <c r="E202" s="9">
        <f t="shared" ref="E202:I202" si="108">SUM(E191:E201)</f>
        <v>151</v>
      </c>
      <c r="F202" s="9">
        <f t="shared" si="108"/>
        <v>555</v>
      </c>
      <c r="G202" s="9">
        <f t="shared" si="108"/>
        <v>602</v>
      </c>
      <c r="H202" s="9">
        <f t="shared" si="108"/>
        <v>2744</v>
      </c>
      <c r="I202" s="9">
        <f t="shared" si="108"/>
        <v>31</v>
      </c>
      <c r="J202" s="15">
        <f>SUM(J191:J201)</f>
        <v>689</v>
      </c>
      <c r="K202" s="9">
        <f t="shared" ref="K202:T202" si="109">SUM(K191:K201)</f>
        <v>1</v>
      </c>
      <c r="L202" s="9">
        <f t="shared" si="109"/>
        <v>106</v>
      </c>
      <c r="M202" s="9">
        <f t="shared" si="109"/>
        <v>220</v>
      </c>
      <c r="N202" s="9">
        <f t="shared" si="109"/>
        <v>0</v>
      </c>
      <c r="O202" s="9">
        <f t="shared" si="109"/>
        <v>323</v>
      </c>
      <c r="P202" s="9">
        <f t="shared" si="109"/>
        <v>39</v>
      </c>
      <c r="Q202" s="9">
        <f t="shared" si="109"/>
        <v>26</v>
      </c>
      <c r="R202" s="9">
        <f t="shared" si="109"/>
        <v>70</v>
      </c>
      <c r="S202" s="9">
        <f t="shared" si="109"/>
        <v>10</v>
      </c>
      <c r="T202" s="9">
        <f t="shared" si="109"/>
        <v>83</v>
      </c>
    </row>
    <row r="203" spans="1:20" s="6" customFormat="1" x14ac:dyDescent="0.25">
      <c r="A203" s="49"/>
      <c r="B203" s="1" t="s">
        <v>111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45"/>
    </row>
    <row r="204" spans="1:20" s="6" customFormat="1" x14ac:dyDescent="0.25">
      <c r="A204" s="19">
        <v>1</v>
      </c>
      <c r="B204" s="83" t="s">
        <v>260</v>
      </c>
      <c r="C204" s="15">
        <f>D204+E204+F204</f>
        <v>0</v>
      </c>
      <c r="D204" s="15"/>
      <c r="E204" s="15"/>
      <c r="F204" s="15"/>
      <c r="G204" s="15"/>
      <c r="H204" s="15"/>
      <c r="I204" s="15"/>
      <c r="J204" s="9">
        <f t="shared" ref="J204:J238" si="110">K204+M204+N204+O204+P204+L204</f>
        <v>1</v>
      </c>
      <c r="K204" s="15"/>
      <c r="L204" s="15">
        <v>1</v>
      </c>
      <c r="M204" s="15"/>
      <c r="N204" s="15"/>
      <c r="O204" s="15"/>
      <c r="P204" s="15"/>
      <c r="Q204" s="15"/>
      <c r="R204" s="15"/>
      <c r="S204" s="15"/>
      <c r="T204" s="15"/>
    </row>
    <row r="205" spans="1:20" s="5" customFormat="1" x14ac:dyDescent="0.25">
      <c r="A205" s="19">
        <v>2</v>
      </c>
      <c r="B205" s="26" t="s">
        <v>261</v>
      </c>
      <c r="C205" s="15">
        <f t="shared" ref="C205:C237" si="111">D205+E205+F205</f>
        <v>192</v>
      </c>
      <c r="D205" s="15"/>
      <c r="E205" s="15"/>
      <c r="F205" s="15">
        <v>192</v>
      </c>
      <c r="G205" s="15"/>
      <c r="H205" s="15"/>
      <c r="I205" s="15"/>
      <c r="J205" s="9">
        <f t="shared" si="110"/>
        <v>2</v>
      </c>
      <c r="K205" s="15"/>
      <c r="L205" s="15">
        <v>1</v>
      </c>
      <c r="M205" s="15">
        <v>1</v>
      </c>
      <c r="N205" s="15"/>
      <c r="O205" s="15"/>
      <c r="P205" s="15"/>
      <c r="Q205" s="15"/>
      <c r="R205" s="15"/>
      <c r="S205" s="15"/>
      <c r="T205" s="15"/>
    </row>
    <row r="206" spans="1:20" s="6" customFormat="1" x14ac:dyDescent="0.25">
      <c r="A206" s="19">
        <v>3</v>
      </c>
      <c r="B206" s="26" t="s">
        <v>262</v>
      </c>
      <c r="C206" s="15">
        <f t="shared" si="111"/>
        <v>0</v>
      </c>
      <c r="D206" s="15"/>
      <c r="E206" s="15"/>
      <c r="F206" s="15"/>
      <c r="G206" s="15"/>
      <c r="H206" s="15"/>
      <c r="I206" s="15"/>
      <c r="J206" s="9">
        <f t="shared" si="110"/>
        <v>4</v>
      </c>
      <c r="K206" s="15"/>
      <c r="L206" s="15">
        <v>1</v>
      </c>
      <c r="M206" s="15">
        <v>3</v>
      </c>
      <c r="N206" s="15"/>
      <c r="O206" s="15"/>
      <c r="P206" s="15"/>
      <c r="Q206" s="15"/>
      <c r="R206" s="15"/>
      <c r="S206" s="15"/>
      <c r="T206" s="15"/>
    </row>
    <row r="207" spans="1:20" s="6" customFormat="1" x14ac:dyDescent="0.25">
      <c r="A207" s="19">
        <v>4</v>
      </c>
      <c r="B207" s="26" t="s">
        <v>263</v>
      </c>
      <c r="C207" s="15">
        <f t="shared" si="111"/>
        <v>14</v>
      </c>
      <c r="D207" s="15">
        <v>14</v>
      </c>
      <c r="E207" s="15"/>
      <c r="F207" s="15"/>
      <c r="G207" s="15"/>
      <c r="H207" s="15">
        <v>12</v>
      </c>
      <c r="I207" s="15"/>
      <c r="J207" s="9">
        <f t="shared" si="110"/>
        <v>2</v>
      </c>
      <c r="K207" s="15"/>
      <c r="L207" s="15"/>
      <c r="M207" s="15">
        <v>2</v>
      </c>
      <c r="N207" s="15"/>
      <c r="O207" s="15"/>
      <c r="P207" s="15"/>
      <c r="Q207" s="15"/>
      <c r="R207" s="15"/>
      <c r="S207" s="15"/>
      <c r="T207" s="15"/>
    </row>
    <row r="208" spans="1:20" s="6" customFormat="1" x14ac:dyDescent="0.25">
      <c r="A208" s="19">
        <v>5</v>
      </c>
      <c r="B208" s="26" t="s">
        <v>264</v>
      </c>
      <c r="C208" s="15">
        <f t="shared" si="111"/>
        <v>23</v>
      </c>
      <c r="D208" s="15">
        <v>20</v>
      </c>
      <c r="E208" s="15"/>
      <c r="F208" s="15">
        <v>3</v>
      </c>
      <c r="G208" s="15"/>
      <c r="H208" s="15">
        <v>10</v>
      </c>
      <c r="I208" s="15"/>
      <c r="J208" s="9">
        <f t="shared" si="110"/>
        <v>6</v>
      </c>
      <c r="K208" s="15"/>
      <c r="L208" s="15">
        <v>4</v>
      </c>
      <c r="M208" s="15">
        <v>2</v>
      </c>
      <c r="N208" s="15"/>
      <c r="O208" s="15"/>
      <c r="P208" s="15"/>
      <c r="Q208" s="15"/>
      <c r="R208" s="15">
        <v>1</v>
      </c>
      <c r="S208" s="15"/>
      <c r="T208" s="15">
        <v>1</v>
      </c>
    </row>
    <row r="209" spans="1:20" s="6" customFormat="1" ht="37.5" x14ac:dyDescent="0.25">
      <c r="A209" s="19">
        <v>6</v>
      </c>
      <c r="B209" s="26" t="s">
        <v>238</v>
      </c>
      <c r="C209" s="15">
        <f t="shared" si="111"/>
        <v>1</v>
      </c>
      <c r="D209" s="15"/>
      <c r="E209" s="15"/>
      <c r="F209" s="15">
        <v>1</v>
      </c>
      <c r="G209" s="15"/>
      <c r="H209" s="15"/>
      <c r="I209" s="15"/>
      <c r="J209" s="9">
        <f t="shared" si="110"/>
        <v>0</v>
      </c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s="6" customFormat="1" x14ac:dyDescent="0.25">
      <c r="A210" s="19">
        <v>7</v>
      </c>
      <c r="B210" s="26" t="s">
        <v>265</v>
      </c>
      <c r="C210" s="15">
        <f t="shared" si="111"/>
        <v>0</v>
      </c>
      <c r="D210" s="15"/>
      <c r="E210" s="15"/>
      <c r="F210" s="15"/>
      <c r="G210" s="15"/>
      <c r="H210" s="15"/>
      <c r="I210" s="15"/>
      <c r="J210" s="9">
        <f t="shared" si="110"/>
        <v>1</v>
      </c>
      <c r="K210" s="15"/>
      <c r="L210" s="15"/>
      <c r="M210" s="15">
        <v>1</v>
      </c>
      <c r="N210" s="15"/>
      <c r="O210" s="15"/>
      <c r="P210" s="15"/>
      <c r="Q210" s="15"/>
      <c r="R210" s="15"/>
      <c r="S210" s="15"/>
      <c r="T210" s="15"/>
    </row>
    <row r="211" spans="1:20" s="6" customFormat="1" x14ac:dyDescent="0.25">
      <c r="A211" s="19">
        <v>8</v>
      </c>
      <c r="B211" s="26" t="s">
        <v>266</v>
      </c>
      <c r="C211" s="15">
        <f t="shared" si="111"/>
        <v>0</v>
      </c>
      <c r="D211" s="15"/>
      <c r="E211" s="15"/>
      <c r="F211" s="15"/>
      <c r="G211" s="15"/>
      <c r="H211" s="15"/>
      <c r="I211" s="15"/>
      <c r="J211" s="9">
        <f t="shared" si="110"/>
        <v>0</v>
      </c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s="6" customFormat="1" x14ac:dyDescent="0.25">
      <c r="A212" s="19">
        <v>9</v>
      </c>
      <c r="B212" s="26" t="s">
        <v>267</v>
      </c>
      <c r="C212" s="15">
        <f t="shared" si="111"/>
        <v>14</v>
      </c>
      <c r="D212" s="15">
        <v>11</v>
      </c>
      <c r="E212" s="15">
        <v>3</v>
      </c>
      <c r="F212" s="15"/>
      <c r="G212" s="15"/>
      <c r="H212" s="15">
        <v>1</v>
      </c>
      <c r="I212" s="15"/>
      <c r="J212" s="9">
        <f t="shared" si="110"/>
        <v>4</v>
      </c>
      <c r="K212" s="15"/>
      <c r="L212" s="15">
        <v>2</v>
      </c>
      <c r="M212" s="15">
        <v>2</v>
      </c>
      <c r="N212" s="15"/>
      <c r="O212" s="15"/>
      <c r="P212" s="15"/>
      <c r="Q212" s="15"/>
      <c r="R212" s="15">
        <v>1</v>
      </c>
      <c r="S212" s="15"/>
      <c r="T212" s="15">
        <v>1</v>
      </c>
    </row>
    <row r="213" spans="1:20" s="6" customFormat="1" x14ac:dyDescent="0.25">
      <c r="A213" s="19">
        <v>10</v>
      </c>
      <c r="B213" s="26" t="s">
        <v>272</v>
      </c>
      <c r="C213" s="15">
        <f t="shared" si="111"/>
        <v>0</v>
      </c>
      <c r="D213" s="15"/>
      <c r="E213" s="15"/>
      <c r="F213" s="15"/>
      <c r="G213" s="15"/>
      <c r="H213" s="15"/>
      <c r="I213" s="15"/>
      <c r="J213" s="9">
        <f t="shared" si="110"/>
        <v>9</v>
      </c>
      <c r="K213" s="15">
        <v>2</v>
      </c>
      <c r="L213" s="15">
        <v>1</v>
      </c>
      <c r="M213" s="15">
        <v>6</v>
      </c>
      <c r="N213" s="15"/>
      <c r="O213" s="15"/>
      <c r="P213" s="15"/>
      <c r="Q213" s="15"/>
      <c r="R213" s="15">
        <v>1</v>
      </c>
      <c r="S213" s="15"/>
      <c r="T213" s="15">
        <v>1</v>
      </c>
    </row>
    <row r="214" spans="1:20" s="6" customFormat="1" x14ac:dyDescent="0.25">
      <c r="A214" s="19">
        <f>A213+1</f>
        <v>11</v>
      </c>
      <c r="B214" s="26" t="s">
        <v>259</v>
      </c>
      <c r="C214" s="15">
        <f t="shared" si="111"/>
        <v>0</v>
      </c>
      <c r="D214" s="15"/>
      <c r="E214" s="15"/>
      <c r="F214" s="15"/>
      <c r="G214" s="15"/>
      <c r="H214" s="15"/>
      <c r="I214" s="15"/>
      <c r="J214" s="9">
        <f t="shared" si="110"/>
        <v>1</v>
      </c>
      <c r="K214" s="15"/>
      <c r="L214" s="15">
        <v>1</v>
      </c>
      <c r="M214" s="15"/>
      <c r="N214" s="15"/>
      <c r="O214" s="15"/>
      <c r="P214" s="15"/>
      <c r="Q214" s="15"/>
      <c r="R214" s="15"/>
      <c r="S214" s="15"/>
      <c r="T214" s="15"/>
    </row>
    <row r="215" spans="1:20" s="6" customFormat="1" x14ac:dyDescent="0.25">
      <c r="A215" s="19">
        <f t="shared" ref="A215:A238" si="112">A214+1</f>
        <v>12</v>
      </c>
      <c r="B215" s="26" t="s">
        <v>258</v>
      </c>
      <c r="C215" s="15">
        <f t="shared" si="111"/>
        <v>42</v>
      </c>
      <c r="D215" s="15">
        <v>42</v>
      </c>
      <c r="E215" s="15"/>
      <c r="F215" s="15"/>
      <c r="G215" s="15"/>
      <c r="H215" s="15"/>
      <c r="I215" s="15"/>
      <c r="J215" s="9">
        <f t="shared" si="110"/>
        <v>1</v>
      </c>
      <c r="K215" s="15"/>
      <c r="L215" s="15">
        <v>1</v>
      </c>
      <c r="M215" s="15"/>
      <c r="N215" s="15"/>
      <c r="O215" s="15"/>
      <c r="P215" s="15"/>
      <c r="Q215" s="15"/>
      <c r="R215" s="15">
        <v>2</v>
      </c>
      <c r="S215" s="15"/>
      <c r="T215" s="15">
        <v>2</v>
      </c>
    </row>
    <row r="216" spans="1:20" s="6" customFormat="1" x14ac:dyDescent="0.25">
      <c r="A216" s="19">
        <f t="shared" si="112"/>
        <v>13</v>
      </c>
      <c r="B216" s="26" t="s">
        <v>257</v>
      </c>
      <c r="C216" s="15">
        <f t="shared" si="111"/>
        <v>30</v>
      </c>
      <c r="D216" s="15"/>
      <c r="E216" s="15"/>
      <c r="F216" s="15">
        <v>30</v>
      </c>
      <c r="G216" s="15"/>
      <c r="H216" s="15"/>
      <c r="I216" s="15"/>
      <c r="J216" s="9">
        <f t="shared" si="110"/>
        <v>0</v>
      </c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s="6" customFormat="1" x14ac:dyDescent="0.25">
      <c r="A217" s="19">
        <f t="shared" si="112"/>
        <v>14</v>
      </c>
      <c r="B217" s="26" t="s">
        <v>256</v>
      </c>
      <c r="C217" s="15">
        <f t="shared" si="111"/>
        <v>160</v>
      </c>
      <c r="D217" s="15">
        <v>1</v>
      </c>
      <c r="E217" s="15"/>
      <c r="F217" s="15">
        <v>159</v>
      </c>
      <c r="G217" s="15"/>
      <c r="H217" s="15">
        <v>2</v>
      </c>
      <c r="I217" s="15"/>
      <c r="J217" s="9">
        <f t="shared" si="110"/>
        <v>11</v>
      </c>
      <c r="K217" s="15"/>
      <c r="L217" s="15">
        <v>8</v>
      </c>
      <c r="M217" s="15">
        <v>3</v>
      </c>
      <c r="N217" s="15"/>
      <c r="O217" s="15"/>
      <c r="P217" s="15"/>
      <c r="Q217" s="15"/>
      <c r="R217" s="15"/>
      <c r="S217" s="15"/>
      <c r="T217" s="15"/>
    </row>
    <row r="218" spans="1:20" s="6" customFormat="1" x14ac:dyDescent="0.25">
      <c r="A218" s="19">
        <f t="shared" si="112"/>
        <v>15</v>
      </c>
      <c r="B218" s="26" t="s">
        <v>275</v>
      </c>
      <c r="C218" s="15">
        <f t="shared" si="111"/>
        <v>0</v>
      </c>
      <c r="D218" s="15"/>
      <c r="E218" s="15"/>
      <c r="F218" s="15"/>
      <c r="G218" s="15"/>
      <c r="H218" s="15"/>
      <c r="I218" s="15"/>
      <c r="J218" s="9">
        <f t="shared" si="110"/>
        <v>3</v>
      </c>
      <c r="K218" s="15"/>
      <c r="L218" s="15">
        <v>3</v>
      </c>
      <c r="M218" s="15"/>
      <c r="N218" s="15"/>
      <c r="O218" s="15"/>
      <c r="P218" s="15"/>
      <c r="Q218" s="15"/>
      <c r="R218" s="15"/>
      <c r="S218" s="15"/>
      <c r="T218" s="15"/>
    </row>
    <row r="219" spans="1:20" s="6" customFormat="1" x14ac:dyDescent="0.25">
      <c r="A219" s="19">
        <f t="shared" si="112"/>
        <v>16</v>
      </c>
      <c r="B219" s="26" t="s">
        <v>255</v>
      </c>
      <c r="C219" s="15">
        <f t="shared" si="111"/>
        <v>0</v>
      </c>
      <c r="D219" s="15"/>
      <c r="E219" s="15"/>
      <c r="F219" s="15"/>
      <c r="G219" s="15"/>
      <c r="H219" s="15"/>
      <c r="I219" s="15"/>
      <c r="J219" s="9">
        <f t="shared" si="110"/>
        <v>1</v>
      </c>
      <c r="K219" s="15"/>
      <c r="L219" s="15"/>
      <c r="M219" s="15">
        <v>1</v>
      </c>
      <c r="N219" s="15"/>
      <c r="O219" s="15"/>
      <c r="P219" s="15"/>
      <c r="Q219" s="15"/>
      <c r="R219" s="15"/>
      <c r="S219" s="15"/>
      <c r="T219" s="15"/>
    </row>
    <row r="220" spans="1:20" s="6" customFormat="1" x14ac:dyDescent="0.25">
      <c r="A220" s="19">
        <f t="shared" si="112"/>
        <v>17</v>
      </c>
      <c r="B220" s="26" t="s">
        <v>254</v>
      </c>
      <c r="C220" s="15">
        <f t="shared" si="111"/>
        <v>11</v>
      </c>
      <c r="D220" s="15">
        <v>1</v>
      </c>
      <c r="E220" s="15"/>
      <c r="F220" s="15">
        <v>10</v>
      </c>
      <c r="G220" s="15"/>
      <c r="H220" s="15"/>
      <c r="I220" s="15"/>
      <c r="J220" s="9">
        <f t="shared" si="110"/>
        <v>7</v>
      </c>
      <c r="K220" s="15"/>
      <c r="L220" s="15">
        <v>6</v>
      </c>
      <c r="M220" s="15">
        <v>1</v>
      </c>
      <c r="N220" s="15"/>
      <c r="O220" s="15"/>
      <c r="P220" s="15"/>
      <c r="Q220" s="15"/>
      <c r="R220" s="15"/>
      <c r="S220" s="15"/>
      <c r="T220" s="15"/>
    </row>
    <row r="221" spans="1:20" s="6" customFormat="1" x14ac:dyDescent="0.25">
      <c r="A221" s="19">
        <f t="shared" si="112"/>
        <v>18</v>
      </c>
      <c r="B221" s="26" t="s">
        <v>250</v>
      </c>
      <c r="C221" s="15">
        <f t="shared" si="111"/>
        <v>0</v>
      </c>
      <c r="D221" s="15"/>
      <c r="E221" s="15"/>
      <c r="F221" s="15"/>
      <c r="G221" s="15"/>
      <c r="H221" s="15"/>
      <c r="I221" s="15"/>
      <c r="J221" s="9">
        <f t="shared" si="110"/>
        <v>1</v>
      </c>
      <c r="K221" s="15"/>
      <c r="L221" s="15"/>
      <c r="M221" s="15">
        <v>1</v>
      </c>
      <c r="N221" s="15"/>
      <c r="O221" s="15"/>
      <c r="P221" s="15"/>
      <c r="Q221" s="15"/>
      <c r="R221" s="15"/>
      <c r="S221" s="15"/>
      <c r="T221" s="15"/>
    </row>
    <row r="222" spans="1:20" s="6" customFormat="1" x14ac:dyDescent="0.25">
      <c r="A222" s="19">
        <f t="shared" si="112"/>
        <v>19</v>
      </c>
      <c r="B222" s="26" t="s">
        <v>277</v>
      </c>
      <c r="C222" s="15">
        <f t="shared" si="111"/>
        <v>0</v>
      </c>
      <c r="D222" s="15"/>
      <c r="E222" s="15"/>
      <c r="F222" s="15"/>
      <c r="G222" s="15"/>
      <c r="H222" s="15"/>
      <c r="I222" s="15"/>
      <c r="J222" s="9">
        <f t="shared" si="110"/>
        <v>2</v>
      </c>
      <c r="K222" s="15"/>
      <c r="L222" s="15">
        <v>1</v>
      </c>
      <c r="M222" s="15">
        <v>1</v>
      </c>
      <c r="N222" s="15"/>
      <c r="O222" s="15"/>
      <c r="P222" s="15"/>
      <c r="Q222" s="15"/>
      <c r="R222" s="15"/>
      <c r="S222" s="15"/>
      <c r="T222" s="15"/>
    </row>
    <row r="223" spans="1:20" s="6" customFormat="1" x14ac:dyDescent="0.25">
      <c r="A223" s="19">
        <f t="shared" si="112"/>
        <v>20</v>
      </c>
      <c r="B223" s="26" t="s">
        <v>253</v>
      </c>
      <c r="C223" s="15">
        <f t="shared" si="111"/>
        <v>2</v>
      </c>
      <c r="D223" s="15">
        <v>2</v>
      </c>
      <c r="E223" s="15"/>
      <c r="F223" s="15"/>
      <c r="G223" s="15"/>
      <c r="H223" s="15"/>
      <c r="I223" s="15"/>
      <c r="J223" s="9">
        <f t="shared" si="110"/>
        <v>0</v>
      </c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s="6" customFormat="1" x14ac:dyDescent="0.25">
      <c r="A224" s="19">
        <f t="shared" si="112"/>
        <v>21</v>
      </c>
      <c r="B224" s="26" t="s">
        <v>252</v>
      </c>
      <c r="C224" s="15">
        <f t="shared" si="111"/>
        <v>263</v>
      </c>
      <c r="D224" s="15">
        <v>7</v>
      </c>
      <c r="E224" s="15"/>
      <c r="F224" s="15">
        <v>256</v>
      </c>
      <c r="G224" s="15"/>
      <c r="H224" s="15">
        <v>19</v>
      </c>
      <c r="I224" s="15"/>
      <c r="J224" s="9">
        <f t="shared" si="110"/>
        <v>6</v>
      </c>
      <c r="K224" s="15"/>
      <c r="L224" s="15">
        <v>6</v>
      </c>
      <c r="M224" s="15"/>
      <c r="N224" s="15"/>
      <c r="O224" s="15"/>
      <c r="P224" s="15"/>
      <c r="Q224" s="15"/>
      <c r="R224" s="15"/>
      <c r="S224" s="15"/>
      <c r="T224" s="15"/>
    </row>
    <row r="225" spans="1:24" s="6" customFormat="1" x14ac:dyDescent="0.25">
      <c r="A225" s="19">
        <f t="shared" si="112"/>
        <v>22</v>
      </c>
      <c r="B225" s="26" t="s">
        <v>251</v>
      </c>
      <c r="C225" s="15">
        <f t="shared" si="111"/>
        <v>0</v>
      </c>
      <c r="D225" s="15"/>
      <c r="E225" s="15"/>
      <c r="F225" s="15"/>
      <c r="G225" s="15"/>
      <c r="H225" s="15"/>
      <c r="I225" s="15"/>
      <c r="J225" s="9">
        <f t="shared" si="110"/>
        <v>2</v>
      </c>
      <c r="K225" s="15"/>
      <c r="L225" s="15">
        <v>1</v>
      </c>
      <c r="M225" s="15">
        <v>1</v>
      </c>
      <c r="N225" s="15"/>
      <c r="O225" s="15"/>
      <c r="P225" s="15"/>
      <c r="Q225" s="15"/>
      <c r="R225" s="15"/>
      <c r="S225" s="15"/>
      <c r="T225" s="15"/>
    </row>
    <row r="226" spans="1:24" s="6" customFormat="1" x14ac:dyDescent="0.25">
      <c r="A226" s="19">
        <f t="shared" si="112"/>
        <v>23</v>
      </c>
      <c r="B226" s="26" t="s">
        <v>249</v>
      </c>
      <c r="C226" s="15">
        <f t="shared" si="111"/>
        <v>0</v>
      </c>
      <c r="D226" s="15"/>
      <c r="E226" s="15"/>
      <c r="F226" s="15"/>
      <c r="G226" s="15"/>
      <c r="H226" s="15"/>
      <c r="I226" s="15"/>
      <c r="J226" s="9">
        <f t="shared" si="110"/>
        <v>2</v>
      </c>
      <c r="K226" s="15"/>
      <c r="L226" s="15"/>
      <c r="M226" s="15">
        <v>2</v>
      </c>
      <c r="N226" s="15"/>
      <c r="O226" s="15"/>
      <c r="P226" s="15"/>
      <c r="Q226" s="15"/>
      <c r="R226" s="15"/>
      <c r="S226" s="15"/>
      <c r="T226" s="15"/>
    </row>
    <row r="227" spans="1:24" s="6" customFormat="1" x14ac:dyDescent="0.25">
      <c r="A227" s="19">
        <f t="shared" si="112"/>
        <v>24</v>
      </c>
      <c r="B227" s="26" t="s">
        <v>276</v>
      </c>
      <c r="C227" s="15">
        <f t="shared" si="111"/>
        <v>53</v>
      </c>
      <c r="D227" s="15"/>
      <c r="E227" s="15"/>
      <c r="F227" s="15">
        <v>53</v>
      </c>
      <c r="G227" s="15"/>
      <c r="H227" s="15"/>
      <c r="I227" s="15"/>
      <c r="J227" s="9">
        <f t="shared" si="110"/>
        <v>0</v>
      </c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4" s="6" customFormat="1" x14ac:dyDescent="0.25">
      <c r="A228" s="19">
        <f t="shared" si="112"/>
        <v>25</v>
      </c>
      <c r="B228" s="26" t="s">
        <v>248</v>
      </c>
      <c r="C228" s="15">
        <f t="shared" si="111"/>
        <v>0</v>
      </c>
      <c r="D228" s="15"/>
      <c r="E228" s="15"/>
      <c r="F228" s="15"/>
      <c r="G228" s="15"/>
      <c r="H228" s="15"/>
      <c r="I228" s="15"/>
      <c r="J228" s="9">
        <f t="shared" si="110"/>
        <v>1</v>
      </c>
      <c r="K228" s="15"/>
      <c r="L228" s="15"/>
      <c r="M228" s="15">
        <v>1</v>
      </c>
      <c r="N228" s="15"/>
      <c r="O228" s="15"/>
      <c r="P228" s="15"/>
      <c r="Q228" s="15"/>
      <c r="R228" s="15"/>
      <c r="S228" s="15"/>
      <c r="T228" s="15"/>
    </row>
    <row r="229" spans="1:24" s="6" customFormat="1" x14ac:dyDescent="0.25">
      <c r="A229" s="19">
        <f t="shared" si="112"/>
        <v>26</v>
      </c>
      <c r="B229" s="26" t="s">
        <v>247</v>
      </c>
      <c r="C229" s="15">
        <f t="shared" si="111"/>
        <v>0</v>
      </c>
      <c r="D229" s="15"/>
      <c r="E229" s="15"/>
      <c r="F229" s="15"/>
      <c r="G229" s="15"/>
      <c r="H229" s="15"/>
      <c r="I229" s="15"/>
      <c r="J229" s="9">
        <f t="shared" si="110"/>
        <v>1</v>
      </c>
      <c r="K229" s="15"/>
      <c r="L229" s="15"/>
      <c r="M229" s="15">
        <v>1</v>
      </c>
      <c r="N229" s="15"/>
      <c r="O229" s="15"/>
      <c r="P229" s="15"/>
      <c r="Q229" s="15"/>
      <c r="R229" s="15"/>
      <c r="S229" s="15"/>
      <c r="T229" s="15"/>
    </row>
    <row r="230" spans="1:24" s="6" customFormat="1" x14ac:dyDescent="0.25">
      <c r="A230" s="19">
        <f t="shared" si="112"/>
        <v>27</v>
      </c>
      <c r="B230" s="26" t="s">
        <v>246</v>
      </c>
      <c r="C230" s="15">
        <f t="shared" si="111"/>
        <v>0</v>
      </c>
      <c r="D230" s="15"/>
      <c r="E230" s="15"/>
      <c r="F230" s="15"/>
      <c r="G230" s="15"/>
      <c r="H230" s="15"/>
      <c r="I230" s="15"/>
      <c r="J230" s="9">
        <f t="shared" si="110"/>
        <v>1</v>
      </c>
      <c r="K230" s="15"/>
      <c r="L230" s="15"/>
      <c r="M230" s="15">
        <v>1</v>
      </c>
      <c r="N230" s="15"/>
      <c r="O230" s="15"/>
      <c r="P230" s="15"/>
      <c r="Q230" s="15"/>
      <c r="R230" s="15"/>
      <c r="S230" s="15"/>
      <c r="T230" s="15"/>
    </row>
    <row r="231" spans="1:24" s="6" customFormat="1" x14ac:dyDescent="0.25">
      <c r="A231" s="19">
        <f t="shared" si="112"/>
        <v>28</v>
      </c>
      <c r="B231" s="26" t="s">
        <v>245</v>
      </c>
      <c r="C231" s="15">
        <f t="shared" si="111"/>
        <v>7450</v>
      </c>
      <c r="D231" s="15">
        <v>5757</v>
      </c>
      <c r="E231" s="15">
        <v>1627</v>
      </c>
      <c r="F231" s="15">
        <v>66</v>
      </c>
      <c r="G231" s="15"/>
      <c r="H231" s="15">
        <v>611</v>
      </c>
      <c r="I231" s="15">
        <v>57</v>
      </c>
      <c r="J231" s="9">
        <f t="shared" si="110"/>
        <v>435</v>
      </c>
      <c r="K231" s="15">
        <v>2</v>
      </c>
      <c r="L231" s="15">
        <v>167</v>
      </c>
      <c r="M231" s="15">
        <v>194</v>
      </c>
      <c r="N231" s="15">
        <v>1</v>
      </c>
      <c r="O231" s="15">
        <v>71</v>
      </c>
      <c r="P231" s="15"/>
      <c r="Q231" s="15"/>
      <c r="R231" s="15">
        <v>267</v>
      </c>
      <c r="S231" s="15">
        <v>37</v>
      </c>
      <c r="T231" s="15">
        <v>245</v>
      </c>
    </row>
    <row r="232" spans="1:24" s="6" customFormat="1" x14ac:dyDescent="0.25">
      <c r="A232" s="19">
        <f t="shared" si="112"/>
        <v>29</v>
      </c>
      <c r="B232" s="26" t="s">
        <v>244</v>
      </c>
      <c r="C232" s="15">
        <f t="shared" si="111"/>
        <v>0</v>
      </c>
      <c r="D232" s="15"/>
      <c r="E232" s="15"/>
      <c r="F232" s="15"/>
      <c r="G232" s="15"/>
      <c r="H232" s="15"/>
      <c r="I232" s="15"/>
      <c r="J232" s="9">
        <f t="shared" si="110"/>
        <v>1</v>
      </c>
      <c r="K232" s="15"/>
      <c r="L232" s="15"/>
      <c r="M232" s="15">
        <v>1</v>
      </c>
      <c r="N232" s="15"/>
      <c r="O232" s="15"/>
      <c r="P232" s="15"/>
      <c r="Q232" s="15"/>
      <c r="R232" s="15"/>
      <c r="S232" s="15"/>
      <c r="T232" s="15"/>
    </row>
    <row r="233" spans="1:24" s="6" customFormat="1" x14ac:dyDescent="0.25">
      <c r="A233" s="19">
        <f t="shared" si="112"/>
        <v>30</v>
      </c>
      <c r="B233" s="26" t="s">
        <v>200</v>
      </c>
      <c r="C233" s="15">
        <f t="shared" si="111"/>
        <v>0</v>
      </c>
      <c r="D233" s="15"/>
      <c r="E233" s="15"/>
      <c r="F233" s="15"/>
      <c r="G233" s="15"/>
      <c r="H233" s="15"/>
      <c r="I233" s="15"/>
      <c r="J233" s="9">
        <f t="shared" si="110"/>
        <v>3</v>
      </c>
      <c r="K233" s="15"/>
      <c r="L233" s="15"/>
      <c r="M233" s="15">
        <v>3</v>
      </c>
      <c r="N233" s="15"/>
      <c r="O233" s="15"/>
      <c r="P233" s="15"/>
      <c r="Q233" s="15"/>
      <c r="R233" s="15"/>
      <c r="S233" s="15"/>
      <c r="T233" s="15"/>
    </row>
    <row r="234" spans="1:24" s="6" customFormat="1" x14ac:dyDescent="0.25">
      <c r="A234" s="19">
        <f t="shared" si="112"/>
        <v>31</v>
      </c>
      <c r="B234" s="26" t="s">
        <v>243</v>
      </c>
      <c r="C234" s="15">
        <f t="shared" si="111"/>
        <v>0</v>
      </c>
      <c r="D234" s="15"/>
      <c r="E234" s="15"/>
      <c r="F234" s="15"/>
      <c r="G234" s="15"/>
      <c r="H234" s="15"/>
      <c r="I234" s="15"/>
      <c r="J234" s="9">
        <f t="shared" si="110"/>
        <v>1</v>
      </c>
      <c r="K234" s="15"/>
      <c r="L234" s="15"/>
      <c r="M234" s="15">
        <v>1</v>
      </c>
      <c r="N234" s="15"/>
      <c r="O234" s="15"/>
      <c r="P234" s="15"/>
      <c r="Q234" s="15"/>
      <c r="R234" s="15"/>
      <c r="S234" s="15"/>
      <c r="T234" s="15"/>
    </row>
    <row r="235" spans="1:24" s="6" customFormat="1" x14ac:dyDescent="0.25">
      <c r="A235" s="19">
        <f t="shared" si="112"/>
        <v>32</v>
      </c>
      <c r="B235" s="26" t="s">
        <v>242</v>
      </c>
      <c r="C235" s="15">
        <f t="shared" si="111"/>
        <v>0</v>
      </c>
      <c r="D235" s="15"/>
      <c r="E235" s="15"/>
      <c r="F235" s="15"/>
      <c r="G235" s="15"/>
      <c r="H235" s="15"/>
      <c r="I235" s="15"/>
      <c r="J235" s="9">
        <f t="shared" si="110"/>
        <v>5</v>
      </c>
      <c r="K235" s="15"/>
      <c r="L235" s="15">
        <v>2</v>
      </c>
      <c r="M235" s="15">
        <v>3</v>
      </c>
      <c r="N235" s="15"/>
      <c r="O235" s="15"/>
      <c r="P235" s="15"/>
      <c r="Q235" s="15"/>
      <c r="R235" s="15"/>
      <c r="S235" s="15"/>
      <c r="T235" s="15"/>
    </row>
    <row r="236" spans="1:24" s="6" customFormat="1" x14ac:dyDescent="0.25">
      <c r="A236" s="19">
        <f t="shared" si="112"/>
        <v>33</v>
      </c>
      <c r="B236" s="26" t="s">
        <v>241</v>
      </c>
      <c r="C236" s="15">
        <f t="shared" si="111"/>
        <v>0</v>
      </c>
      <c r="D236" s="15"/>
      <c r="E236" s="15"/>
      <c r="F236" s="15"/>
      <c r="G236" s="15"/>
      <c r="H236" s="15"/>
      <c r="I236" s="15"/>
      <c r="J236" s="9">
        <f t="shared" si="110"/>
        <v>2</v>
      </c>
      <c r="K236" s="15"/>
      <c r="L236" s="15"/>
      <c r="M236" s="15">
        <v>2</v>
      </c>
      <c r="N236" s="15"/>
      <c r="O236" s="15"/>
      <c r="P236" s="15"/>
      <c r="Q236" s="15"/>
      <c r="R236" s="15"/>
      <c r="S236" s="15"/>
      <c r="T236" s="15"/>
    </row>
    <row r="237" spans="1:24" s="6" customFormat="1" x14ac:dyDescent="0.25">
      <c r="A237" s="19">
        <f t="shared" si="112"/>
        <v>34</v>
      </c>
      <c r="B237" s="26" t="s">
        <v>240</v>
      </c>
      <c r="C237" s="15">
        <f t="shared" si="111"/>
        <v>0</v>
      </c>
      <c r="D237" s="15"/>
      <c r="E237" s="15"/>
      <c r="F237" s="15"/>
      <c r="G237" s="15"/>
      <c r="H237" s="15"/>
      <c r="I237" s="15"/>
      <c r="J237" s="9">
        <f t="shared" si="110"/>
        <v>22</v>
      </c>
      <c r="K237" s="15"/>
      <c r="L237" s="15">
        <v>16</v>
      </c>
      <c r="M237" s="15">
        <v>6</v>
      </c>
      <c r="N237" s="15"/>
      <c r="O237" s="15"/>
      <c r="P237" s="15"/>
      <c r="Q237" s="15"/>
      <c r="R237" s="15"/>
      <c r="S237" s="15"/>
      <c r="T237" s="15"/>
    </row>
    <row r="238" spans="1:24" s="6" customFormat="1" x14ac:dyDescent="0.25">
      <c r="A238" s="19">
        <f t="shared" si="112"/>
        <v>35</v>
      </c>
      <c r="B238" s="26" t="s">
        <v>239</v>
      </c>
      <c r="C238" s="15"/>
      <c r="D238" s="15"/>
      <c r="E238" s="15"/>
      <c r="F238" s="15"/>
      <c r="G238" s="15"/>
      <c r="H238" s="15"/>
      <c r="I238" s="15"/>
      <c r="J238" s="9">
        <f t="shared" si="110"/>
        <v>3</v>
      </c>
      <c r="K238" s="15"/>
      <c r="L238" s="15">
        <v>3</v>
      </c>
      <c r="M238" s="15"/>
      <c r="N238" s="15"/>
      <c r="O238" s="15"/>
      <c r="P238" s="15"/>
      <c r="Q238" s="15"/>
      <c r="R238" s="15"/>
      <c r="S238" s="15"/>
      <c r="T238" s="15"/>
    </row>
    <row r="239" spans="1:24" s="5" customFormat="1" x14ac:dyDescent="0.25">
      <c r="A239" s="91" t="s">
        <v>14</v>
      </c>
      <c r="B239" s="92"/>
      <c r="C239" s="15">
        <f>D239+E239+F239</f>
        <v>8255</v>
      </c>
      <c r="D239" s="15">
        <f>SUM(D204:D238)</f>
        <v>5855</v>
      </c>
      <c r="E239" s="15">
        <f t="shared" ref="E239:I239" si="113">SUM(E204:E238)</f>
        <v>1630</v>
      </c>
      <c r="F239" s="15">
        <f t="shared" si="113"/>
        <v>770</v>
      </c>
      <c r="G239" s="15">
        <f t="shared" si="113"/>
        <v>0</v>
      </c>
      <c r="H239" s="15">
        <f t="shared" si="113"/>
        <v>655</v>
      </c>
      <c r="I239" s="15">
        <f t="shared" si="113"/>
        <v>57</v>
      </c>
      <c r="J239" s="15">
        <f>SUM(J204:J238)</f>
        <v>541</v>
      </c>
      <c r="K239" s="15">
        <f t="shared" ref="K239:S239" si="114">SUM(K204:K238)</f>
        <v>4</v>
      </c>
      <c r="L239" s="15">
        <f t="shared" si="114"/>
        <v>225</v>
      </c>
      <c r="M239" s="15">
        <f t="shared" si="114"/>
        <v>240</v>
      </c>
      <c r="N239" s="15">
        <f t="shared" si="114"/>
        <v>1</v>
      </c>
      <c r="O239" s="15">
        <f t="shared" si="114"/>
        <v>71</v>
      </c>
      <c r="P239" s="15">
        <f t="shared" si="114"/>
        <v>0</v>
      </c>
      <c r="Q239" s="15">
        <f t="shared" si="114"/>
        <v>0</v>
      </c>
      <c r="R239" s="15">
        <f t="shared" si="114"/>
        <v>272</v>
      </c>
      <c r="S239" s="15">
        <f t="shared" si="114"/>
        <v>37</v>
      </c>
      <c r="T239" s="15">
        <v>252</v>
      </c>
      <c r="X239" s="8"/>
    </row>
    <row r="240" spans="1:24" s="6" customFormat="1" x14ac:dyDescent="0.25">
      <c r="A240" s="64"/>
      <c r="B240" s="1" t="s">
        <v>112</v>
      </c>
      <c r="C240" s="1"/>
      <c r="D240" s="15"/>
      <c r="E240" s="15"/>
      <c r="F240" s="15"/>
      <c r="G240" s="15"/>
      <c r="H240" s="15"/>
      <c r="I240" s="15"/>
      <c r="J240" s="15"/>
      <c r="K240" s="1"/>
      <c r="L240" s="1"/>
      <c r="M240" s="1"/>
      <c r="N240" s="1"/>
      <c r="O240" s="1"/>
      <c r="P240" s="1"/>
      <c r="Q240" s="1"/>
      <c r="R240" s="1"/>
      <c r="S240" s="1"/>
      <c r="T240" s="45"/>
    </row>
    <row r="241" spans="1:20" s="5" customFormat="1" x14ac:dyDescent="0.25">
      <c r="A241" s="82">
        <v>1</v>
      </c>
      <c r="B241" s="84" t="s">
        <v>31</v>
      </c>
      <c r="C241" s="15">
        <f t="shared" ref="C241:C245" si="115">D241+E241+F241</f>
        <v>3518</v>
      </c>
      <c r="D241" s="15">
        <v>3142</v>
      </c>
      <c r="E241" s="15">
        <v>164</v>
      </c>
      <c r="F241" s="15">
        <v>212</v>
      </c>
      <c r="G241" s="15">
        <v>613</v>
      </c>
      <c r="H241" s="15">
        <v>1179</v>
      </c>
      <c r="I241" s="15">
        <v>49</v>
      </c>
      <c r="J241" s="9">
        <f>K241+M241+N241+O241+P241+L241</f>
        <v>426</v>
      </c>
      <c r="K241" s="15">
        <v>2</v>
      </c>
      <c r="L241" s="15">
        <v>58</v>
      </c>
      <c r="M241" s="15">
        <v>222</v>
      </c>
      <c r="N241" s="15">
        <v>0</v>
      </c>
      <c r="O241" s="15">
        <v>115</v>
      </c>
      <c r="P241" s="15">
        <v>29</v>
      </c>
      <c r="Q241" s="15">
        <v>5</v>
      </c>
      <c r="R241" s="15">
        <v>71</v>
      </c>
      <c r="S241" s="15">
        <v>4</v>
      </c>
      <c r="T241" s="15">
        <v>68</v>
      </c>
    </row>
    <row r="242" spans="1:20" s="5" customFormat="1" x14ac:dyDescent="0.25">
      <c r="A242" s="82">
        <v>2</v>
      </c>
      <c r="B242" s="85" t="s">
        <v>32</v>
      </c>
      <c r="C242" s="15">
        <f t="shared" si="115"/>
        <v>1387</v>
      </c>
      <c r="D242" s="15">
        <v>1218</v>
      </c>
      <c r="E242" s="15">
        <v>6</v>
      </c>
      <c r="F242" s="15">
        <v>163</v>
      </c>
      <c r="G242" s="15">
        <v>152</v>
      </c>
      <c r="H242" s="15">
        <v>515</v>
      </c>
      <c r="I242" s="15">
        <v>34</v>
      </c>
      <c r="J242" s="9">
        <f t="shared" ref="J242:J245" si="116">K242+M242+N242+O242+P242+L242</f>
        <v>133</v>
      </c>
      <c r="K242" s="15">
        <v>0</v>
      </c>
      <c r="L242" s="15">
        <v>18</v>
      </c>
      <c r="M242" s="15">
        <v>79</v>
      </c>
      <c r="N242" s="15">
        <v>0</v>
      </c>
      <c r="O242" s="15">
        <v>33</v>
      </c>
      <c r="P242" s="15">
        <v>3</v>
      </c>
      <c r="Q242" s="15">
        <v>0</v>
      </c>
      <c r="R242" s="15">
        <v>2</v>
      </c>
      <c r="S242" s="15">
        <v>0</v>
      </c>
      <c r="T242" s="15">
        <v>2</v>
      </c>
    </row>
    <row r="243" spans="1:20" s="5" customFormat="1" x14ac:dyDescent="0.25">
      <c r="A243" s="82">
        <v>3</v>
      </c>
      <c r="B243" s="85" t="s">
        <v>33</v>
      </c>
      <c r="C243" s="15">
        <f t="shared" si="115"/>
        <v>158</v>
      </c>
      <c r="D243" s="15">
        <v>124</v>
      </c>
      <c r="E243" s="15">
        <v>1</v>
      </c>
      <c r="F243" s="15">
        <v>33</v>
      </c>
      <c r="G243" s="15">
        <v>15</v>
      </c>
      <c r="H243" s="15">
        <v>0</v>
      </c>
      <c r="I243" s="15">
        <v>14</v>
      </c>
      <c r="J243" s="9">
        <f t="shared" si="116"/>
        <v>7</v>
      </c>
      <c r="K243" s="15">
        <v>0</v>
      </c>
      <c r="L243" s="15">
        <v>0</v>
      </c>
      <c r="M243" s="15">
        <v>6</v>
      </c>
      <c r="N243" s="15">
        <v>0</v>
      </c>
      <c r="O243" s="15">
        <v>1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</row>
    <row r="244" spans="1:20" s="5" customFormat="1" x14ac:dyDescent="0.25">
      <c r="A244" s="86">
        <v>4</v>
      </c>
      <c r="B244" s="85" t="s">
        <v>34</v>
      </c>
      <c r="C244" s="15">
        <f>D244+E244+F244</f>
        <v>1</v>
      </c>
      <c r="D244" s="9">
        <v>1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f t="shared" si="116"/>
        <v>11</v>
      </c>
      <c r="K244" s="9">
        <v>0</v>
      </c>
      <c r="L244" s="9">
        <v>0</v>
      </c>
      <c r="M244" s="9">
        <v>3</v>
      </c>
      <c r="N244" s="9">
        <v>0</v>
      </c>
      <c r="O244" s="9">
        <v>4</v>
      </c>
      <c r="P244" s="9">
        <v>4</v>
      </c>
      <c r="Q244" s="9">
        <v>0</v>
      </c>
      <c r="R244" s="15">
        <v>1</v>
      </c>
      <c r="S244" s="9">
        <v>0</v>
      </c>
      <c r="T244" s="9">
        <v>1</v>
      </c>
    </row>
    <row r="245" spans="1:20" s="5" customFormat="1" x14ac:dyDescent="0.25">
      <c r="A245" s="86">
        <v>5</v>
      </c>
      <c r="B245" s="85" t="s">
        <v>217</v>
      </c>
      <c r="C245" s="15">
        <f t="shared" si="115"/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f t="shared" si="116"/>
        <v>2</v>
      </c>
      <c r="K245" s="9">
        <v>0</v>
      </c>
      <c r="L245" s="9">
        <v>0</v>
      </c>
      <c r="M245" s="9">
        <v>2</v>
      </c>
      <c r="N245" s="9">
        <v>0</v>
      </c>
      <c r="O245" s="9">
        <v>0</v>
      </c>
      <c r="P245" s="9">
        <v>0</v>
      </c>
      <c r="Q245" s="9">
        <v>0</v>
      </c>
      <c r="R245" s="15">
        <v>0</v>
      </c>
      <c r="S245" s="9">
        <v>0</v>
      </c>
      <c r="T245" s="9">
        <v>0</v>
      </c>
    </row>
    <row r="246" spans="1:20" s="5" customFormat="1" x14ac:dyDescent="0.25">
      <c r="A246" s="91" t="s">
        <v>14</v>
      </c>
      <c r="B246" s="92"/>
      <c r="C246" s="15">
        <f>D246+E246+F246</f>
        <v>5064</v>
      </c>
      <c r="D246" s="15">
        <f>SUM(D241:D245)</f>
        <v>4485</v>
      </c>
      <c r="E246" s="15">
        <f t="shared" ref="E246:I246" si="117">SUM(E241:E245)</f>
        <v>171</v>
      </c>
      <c r="F246" s="15">
        <f t="shared" si="117"/>
        <v>408</v>
      </c>
      <c r="G246" s="15">
        <f t="shared" si="117"/>
        <v>780</v>
      </c>
      <c r="H246" s="15">
        <f t="shared" si="117"/>
        <v>1694</v>
      </c>
      <c r="I246" s="15">
        <f t="shared" si="117"/>
        <v>97</v>
      </c>
      <c r="J246" s="15">
        <f>J245+J243+J242+J241+J244</f>
        <v>579</v>
      </c>
      <c r="K246" s="15">
        <f t="shared" ref="K246:T246" si="118">SUM(K241:K245)</f>
        <v>2</v>
      </c>
      <c r="L246" s="15">
        <f t="shared" si="118"/>
        <v>76</v>
      </c>
      <c r="M246" s="15">
        <f t="shared" si="118"/>
        <v>312</v>
      </c>
      <c r="N246" s="15">
        <f t="shared" si="118"/>
        <v>0</v>
      </c>
      <c r="O246" s="15">
        <f t="shared" si="118"/>
        <v>153</v>
      </c>
      <c r="P246" s="15">
        <f t="shared" si="118"/>
        <v>36</v>
      </c>
      <c r="Q246" s="15">
        <f t="shared" si="118"/>
        <v>5</v>
      </c>
      <c r="R246" s="15">
        <f t="shared" si="118"/>
        <v>74</v>
      </c>
      <c r="S246" s="15">
        <f t="shared" si="118"/>
        <v>4</v>
      </c>
      <c r="T246" s="15">
        <f t="shared" si="118"/>
        <v>71</v>
      </c>
    </row>
    <row r="247" spans="1:20" s="6" customFormat="1" x14ac:dyDescent="0.25">
      <c r="A247" s="64"/>
      <c r="B247" s="1" t="s">
        <v>113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45"/>
    </row>
    <row r="248" spans="1:20" s="6" customFormat="1" x14ac:dyDescent="0.25">
      <c r="A248" s="29">
        <v>1</v>
      </c>
      <c r="B248" s="26" t="s">
        <v>79</v>
      </c>
      <c r="C248" s="15">
        <f t="shared" ref="C248:C263" si="119">D248+E248+F248</f>
        <v>10108</v>
      </c>
      <c r="D248" s="9">
        <v>7485</v>
      </c>
      <c r="E248" s="9">
        <v>2252</v>
      </c>
      <c r="F248" s="9">
        <v>371</v>
      </c>
      <c r="G248" s="9">
        <v>811</v>
      </c>
      <c r="H248" s="9">
        <v>2786</v>
      </c>
      <c r="I248" s="9">
        <v>92</v>
      </c>
      <c r="J248" s="9">
        <f>SUM(K248:P248)</f>
        <v>1687</v>
      </c>
      <c r="K248" s="9">
        <v>14</v>
      </c>
      <c r="L248" s="9">
        <v>310</v>
      </c>
      <c r="M248" s="9">
        <v>833</v>
      </c>
      <c r="N248" s="9">
        <v>2</v>
      </c>
      <c r="O248" s="9">
        <v>528</v>
      </c>
      <c r="P248" s="9">
        <v>0</v>
      </c>
      <c r="Q248" s="9">
        <v>116</v>
      </c>
      <c r="R248" s="15">
        <v>465</v>
      </c>
      <c r="S248" s="9">
        <v>437</v>
      </c>
      <c r="T248" s="9">
        <v>111</v>
      </c>
    </row>
    <row r="249" spans="1:20" s="6" customFormat="1" ht="37.5" x14ac:dyDescent="0.25">
      <c r="A249" s="29">
        <v>2</v>
      </c>
      <c r="B249" s="87" t="s">
        <v>86</v>
      </c>
      <c r="C249" s="15">
        <f t="shared" si="119"/>
        <v>201</v>
      </c>
      <c r="D249" s="9">
        <v>198</v>
      </c>
      <c r="E249" s="9">
        <v>0</v>
      </c>
      <c r="F249" s="9">
        <v>3</v>
      </c>
      <c r="G249" s="9">
        <v>5</v>
      </c>
      <c r="H249" s="9">
        <v>195</v>
      </c>
      <c r="I249" s="9">
        <v>8</v>
      </c>
      <c r="J249" s="9">
        <f>SUM(K249:P249)</f>
        <v>14</v>
      </c>
      <c r="K249" s="9">
        <v>4</v>
      </c>
      <c r="L249" s="9">
        <v>3</v>
      </c>
      <c r="M249" s="9">
        <v>4</v>
      </c>
      <c r="N249" s="9">
        <v>0</v>
      </c>
      <c r="O249" s="9">
        <v>3</v>
      </c>
      <c r="P249" s="9">
        <v>0</v>
      </c>
      <c r="Q249" s="9">
        <v>0</v>
      </c>
      <c r="R249" s="15">
        <v>0</v>
      </c>
      <c r="S249" s="9">
        <v>0</v>
      </c>
      <c r="T249" s="9">
        <v>0</v>
      </c>
    </row>
    <row r="250" spans="1:20" s="6" customFormat="1" ht="37.5" x14ac:dyDescent="0.25">
      <c r="A250" s="29">
        <v>3</v>
      </c>
      <c r="B250" s="87" t="s">
        <v>87</v>
      </c>
      <c r="C250" s="15">
        <f t="shared" si="119"/>
        <v>87</v>
      </c>
      <c r="D250" s="9">
        <v>82</v>
      </c>
      <c r="E250" s="9">
        <v>0</v>
      </c>
      <c r="F250" s="9">
        <v>5</v>
      </c>
      <c r="G250" s="9">
        <v>15</v>
      </c>
      <c r="H250" s="9">
        <v>87</v>
      </c>
      <c r="I250" s="9">
        <v>1</v>
      </c>
      <c r="J250" s="9">
        <f t="shared" ref="J250:J263" si="120">SUM(K250:P250)</f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15">
        <v>0</v>
      </c>
      <c r="S250" s="9">
        <v>0</v>
      </c>
      <c r="T250" s="9">
        <v>0</v>
      </c>
    </row>
    <row r="251" spans="1:20" s="6" customFormat="1" x14ac:dyDescent="0.25">
      <c r="A251" s="29">
        <v>4</v>
      </c>
      <c r="B251" s="26" t="s">
        <v>80</v>
      </c>
      <c r="C251" s="15">
        <f t="shared" si="119"/>
        <v>17</v>
      </c>
      <c r="D251" s="9">
        <v>13</v>
      </c>
      <c r="E251" s="9">
        <v>4</v>
      </c>
      <c r="F251" s="9">
        <v>0</v>
      </c>
      <c r="G251" s="9">
        <v>4</v>
      </c>
      <c r="H251" s="9">
        <v>15</v>
      </c>
      <c r="I251" s="9">
        <v>2</v>
      </c>
      <c r="J251" s="9">
        <f t="shared" si="120"/>
        <v>3</v>
      </c>
      <c r="K251" s="9">
        <v>0</v>
      </c>
      <c r="L251" s="9">
        <v>1</v>
      </c>
      <c r="M251" s="9">
        <v>2</v>
      </c>
      <c r="N251" s="9">
        <v>0</v>
      </c>
      <c r="O251" s="9">
        <v>0</v>
      </c>
      <c r="P251" s="9">
        <v>0</v>
      </c>
      <c r="Q251" s="9">
        <v>0</v>
      </c>
      <c r="R251" s="15">
        <v>2</v>
      </c>
      <c r="S251" s="9">
        <v>2</v>
      </c>
      <c r="T251" s="9">
        <v>0</v>
      </c>
    </row>
    <row r="252" spans="1:20" s="6" customFormat="1" x14ac:dyDescent="0.25">
      <c r="A252" s="29">
        <v>5</v>
      </c>
      <c r="B252" s="26" t="s">
        <v>81</v>
      </c>
      <c r="C252" s="15">
        <f t="shared" si="119"/>
        <v>13</v>
      </c>
      <c r="D252" s="9">
        <v>4</v>
      </c>
      <c r="E252" s="9">
        <v>9</v>
      </c>
      <c r="F252" s="9">
        <v>0</v>
      </c>
      <c r="G252" s="9">
        <v>0</v>
      </c>
      <c r="H252" s="9">
        <v>10</v>
      </c>
      <c r="I252" s="9">
        <v>0</v>
      </c>
      <c r="J252" s="9">
        <f t="shared" si="120"/>
        <v>12</v>
      </c>
      <c r="K252" s="9">
        <v>0</v>
      </c>
      <c r="L252" s="9">
        <v>7</v>
      </c>
      <c r="M252" s="9">
        <v>3</v>
      </c>
      <c r="N252" s="9">
        <v>0</v>
      </c>
      <c r="O252" s="9">
        <v>2</v>
      </c>
      <c r="P252" s="9">
        <v>0</v>
      </c>
      <c r="Q252" s="9">
        <v>1</v>
      </c>
      <c r="R252" s="15">
        <v>4</v>
      </c>
      <c r="S252" s="9">
        <v>4</v>
      </c>
      <c r="T252" s="9">
        <v>0</v>
      </c>
    </row>
    <row r="253" spans="1:20" s="6" customFormat="1" x14ac:dyDescent="0.25">
      <c r="A253" s="29">
        <v>6</v>
      </c>
      <c r="B253" s="26" t="s">
        <v>85</v>
      </c>
      <c r="C253" s="15">
        <f t="shared" si="119"/>
        <v>50</v>
      </c>
      <c r="D253" s="9">
        <v>49</v>
      </c>
      <c r="E253" s="9">
        <v>0</v>
      </c>
      <c r="F253" s="9">
        <v>1</v>
      </c>
      <c r="G253" s="9">
        <v>8</v>
      </c>
      <c r="H253" s="9">
        <v>47</v>
      </c>
      <c r="I253" s="9">
        <v>1</v>
      </c>
      <c r="J253" s="9">
        <f t="shared" si="120"/>
        <v>1</v>
      </c>
      <c r="K253" s="9">
        <v>0</v>
      </c>
      <c r="L253" s="9">
        <v>0</v>
      </c>
      <c r="M253" s="9">
        <v>0</v>
      </c>
      <c r="N253" s="9">
        <v>0</v>
      </c>
      <c r="O253" s="9">
        <v>1</v>
      </c>
      <c r="P253" s="9">
        <v>0</v>
      </c>
      <c r="Q253" s="9">
        <v>0</v>
      </c>
      <c r="R253" s="15">
        <v>0</v>
      </c>
      <c r="S253" s="9">
        <v>0</v>
      </c>
      <c r="T253" s="9">
        <v>0</v>
      </c>
    </row>
    <row r="254" spans="1:20" s="6" customFormat="1" x14ac:dyDescent="0.25">
      <c r="A254" s="29">
        <v>7</v>
      </c>
      <c r="B254" s="26" t="s">
        <v>82</v>
      </c>
      <c r="C254" s="15">
        <f>D254+E254+F254</f>
        <v>10</v>
      </c>
      <c r="D254" s="9">
        <v>10</v>
      </c>
      <c r="E254" s="9">
        <v>0</v>
      </c>
      <c r="F254" s="9">
        <v>0</v>
      </c>
      <c r="G254" s="9">
        <v>0</v>
      </c>
      <c r="H254" s="9">
        <v>10</v>
      </c>
      <c r="I254" s="9">
        <v>1</v>
      </c>
      <c r="J254" s="9">
        <f t="shared" si="120"/>
        <v>3</v>
      </c>
      <c r="K254" s="9">
        <v>0</v>
      </c>
      <c r="L254" s="9">
        <v>1</v>
      </c>
      <c r="M254" s="9">
        <v>1</v>
      </c>
      <c r="N254" s="9">
        <v>0</v>
      </c>
      <c r="O254" s="9">
        <v>0</v>
      </c>
      <c r="P254" s="9">
        <v>1</v>
      </c>
      <c r="Q254" s="9">
        <v>0</v>
      </c>
      <c r="R254" s="15">
        <v>0</v>
      </c>
      <c r="S254" s="9">
        <v>0</v>
      </c>
      <c r="T254" s="9">
        <v>0</v>
      </c>
    </row>
    <row r="255" spans="1:20" s="6" customFormat="1" x14ac:dyDescent="0.25">
      <c r="A255" s="29">
        <v>8</v>
      </c>
      <c r="B255" s="26" t="s">
        <v>84</v>
      </c>
      <c r="C255" s="15">
        <f t="shared" si="119"/>
        <v>47</v>
      </c>
      <c r="D255" s="9">
        <v>45</v>
      </c>
      <c r="E255" s="9">
        <v>2</v>
      </c>
      <c r="F255" s="9">
        <v>0</v>
      </c>
      <c r="G255" s="9">
        <v>4</v>
      </c>
      <c r="H255" s="9">
        <v>46</v>
      </c>
      <c r="I255" s="9">
        <v>0</v>
      </c>
      <c r="J255" s="9">
        <f t="shared" si="120"/>
        <v>10</v>
      </c>
      <c r="K255" s="9">
        <v>0</v>
      </c>
      <c r="L255" s="9">
        <v>4</v>
      </c>
      <c r="M255" s="9">
        <v>3</v>
      </c>
      <c r="N255" s="9">
        <v>0</v>
      </c>
      <c r="O255" s="9">
        <v>3</v>
      </c>
      <c r="P255" s="9">
        <v>0</v>
      </c>
      <c r="Q255" s="9">
        <v>0</v>
      </c>
      <c r="R255" s="15">
        <v>0</v>
      </c>
      <c r="S255" s="9">
        <v>0</v>
      </c>
      <c r="T255" s="9">
        <v>0</v>
      </c>
    </row>
    <row r="256" spans="1:20" s="6" customFormat="1" x14ac:dyDescent="0.25">
      <c r="A256" s="29">
        <v>9</v>
      </c>
      <c r="B256" s="26" t="s">
        <v>83</v>
      </c>
      <c r="C256" s="15">
        <f t="shared" si="119"/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f t="shared" si="120"/>
        <v>3</v>
      </c>
      <c r="K256" s="9">
        <v>0</v>
      </c>
      <c r="L256" s="9">
        <v>1</v>
      </c>
      <c r="M256" s="9">
        <v>2</v>
      </c>
      <c r="N256" s="9">
        <v>0</v>
      </c>
      <c r="O256" s="9">
        <v>0</v>
      </c>
      <c r="P256" s="9">
        <v>0</v>
      </c>
      <c r="Q256" s="9">
        <v>0</v>
      </c>
      <c r="R256" s="15">
        <v>0</v>
      </c>
      <c r="S256" s="9">
        <v>0</v>
      </c>
      <c r="T256" s="9">
        <v>0</v>
      </c>
    </row>
    <row r="257" spans="1:20" s="6" customFormat="1" ht="37.5" x14ac:dyDescent="0.25">
      <c r="A257" s="88">
        <v>10</v>
      </c>
      <c r="B257" s="60" t="s">
        <v>88</v>
      </c>
      <c r="C257" s="15">
        <f t="shared" si="119"/>
        <v>174</v>
      </c>
      <c r="D257" s="59">
        <v>44</v>
      </c>
      <c r="E257" s="59">
        <v>0</v>
      </c>
      <c r="F257" s="59">
        <v>130</v>
      </c>
      <c r="G257" s="59">
        <v>16</v>
      </c>
      <c r="H257" s="59">
        <v>146</v>
      </c>
      <c r="I257" s="59">
        <v>0</v>
      </c>
      <c r="J257" s="9">
        <f t="shared" si="120"/>
        <v>0</v>
      </c>
      <c r="K257" s="59">
        <v>0</v>
      </c>
      <c r="L257" s="59">
        <v>0</v>
      </c>
      <c r="M257" s="59">
        <v>0</v>
      </c>
      <c r="N257" s="9">
        <v>0</v>
      </c>
      <c r="O257" s="59">
        <v>0</v>
      </c>
      <c r="P257" s="59">
        <v>0</v>
      </c>
      <c r="Q257" s="9">
        <v>0</v>
      </c>
      <c r="R257" s="15">
        <v>0</v>
      </c>
      <c r="S257" s="9">
        <v>0</v>
      </c>
      <c r="T257" s="9">
        <v>0</v>
      </c>
    </row>
    <row r="258" spans="1:20" s="6" customFormat="1" x14ac:dyDescent="0.25">
      <c r="A258" s="88">
        <v>11</v>
      </c>
      <c r="B258" s="89" t="s">
        <v>137</v>
      </c>
      <c r="C258" s="15">
        <f t="shared" si="119"/>
        <v>111</v>
      </c>
      <c r="D258" s="59">
        <v>66</v>
      </c>
      <c r="E258" s="59">
        <v>1</v>
      </c>
      <c r="F258" s="59">
        <v>44</v>
      </c>
      <c r="G258" s="59">
        <v>16</v>
      </c>
      <c r="H258" s="59">
        <v>91</v>
      </c>
      <c r="I258" s="59">
        <v>8</v>
      </c>
      <c r="J258" s="9">
        <f t="shared" si="120"/>
        <v>2</v>
      </c>
      <c r="K258" s="59">
        <v>0</v>
      </c>
      <c r="L258" s="59">
        <v>0</v>
      </c>
      <c r="M258" s="59">
        <v>1</v>
      </c>
      <c r="N258" s="9">
        <v>0</v>
      </c>
      <c r="O258" s="59">
        <v>1</v>
      </c>
      <c r="P258" s="9">
        <v>0</v>
      </c>
      <c r="Q258" s="9">
        <v>0</v>
      </c>
      <c r="R258" s="15">
        <v>0</v>
      </c>
      <c r="S258" s="9">
        <v>0</v>
      </c>
      <c r="T258" s="9">
        <v>0</v>
      </c>
    </row>
    <row r="259" spans="1:20" s="6" customFormat="1" x14ac:dyDescent="0.25">
      <c r="A259" s="88">
        <v>12</v>
      </c>
      <c r="B259" s="89" t="s">
        <v>138</v>
      </c>
      <c r="C259" s="15">
        <f t="shared" si="119"/>
        <v>0</v>
      </c>
      <c r="D259" s="59">
        <v>0</v>
      </c>
      <c r="E259" s="59">
        <v>0</v>
      </c>
      <c r="F259" s="59">
        <v>0</v>
      </c>
      <c r="G259" s="59">
        <v>0</v>
      </c>
      <c r="H259" s="59">
        <v>0</v>
      </c>
      <c r="I259" s="59">
        <v>0</v>
      </c>
      <c r="J259" s="9">
        <f t="shared" si="120"/>
        <v>6</v>
      </c>
      <c r="K259" s="59">
        <v>5</v>
      </c>
      <c r="L259" s="59">
        <v>0</v>
      </c>
      <c r="M259" s="59">
        <v>0</v>
      </c>
      <c r="N259" s="9">
        <v>0</v>
      </c>
      <c r="O259" s="59">
        <v>0</v>
      </c>
      <c r="P259" s="59">
        <v>1</v>
      </c>
      <c r="Q259" s="9">
        <v>0</v>
      </c>
      <c r="R259" s="15">
        <v>0</v>
      </c>
      <c r="S259" s="9">
        <v>0</v>
      </c>
      <c r="T259" s="9">
        <v>0</v>
      </c>
    </row>
    <row r="260" spans="1:20" s="6" customFormat="1" x14ac:dyDescent="0.25">
      <c r="A260" s="88">
        <v>13</v>
      </c>
      <c r="B260" s="89" t="s">
        <v>139</v>
      </c>
      <c r="C260" s="15">
        <f t="shared" si="119"/>
        <v>0</v>
      </c>
      <c r="D260" s="59">
        <v>0</v>
      </c>
      <c r="E260" s="59">
        <v>0</v>
      </c>
      <c r="F260" s="59">
        <v>0</v>
      </c>
      <c r="G260" s="59">
        <v>0</v>
      </c>
      <c r="H260" s="59">
        <v>0</v>
      </c>
      <c r="I260" s="59">
        <v>0</v>
      </c>
      <c r="J260" s="9">
        <f t="shared" si="120"/>
        <v>2</v>
      </c>
      <c r="K260" s="59">
        <v>0</v>
      </c>
      <c r="L260" s="59">
        <v>0</v>
      </c>
      <c r="M260" s="59">
        <v>2</v>
      </c>
      <c r="N260" s="9">
        <v>0</v>
      </c>
      <c r="O260" s="59">
        <v>0</v>
      </c>
      <c r="P260" s="59">
        <v>0</v>
      </c>
      <c r="Q260" s="9">
        <v>0</v>
      </c>
      <c r="R260" s="15">
        <v>0</v>
      </c>
      <c r="S260" s="9">
        <v>0</v>
      </c>
      <c r="T260" s="9">
        <v>0</v>
      </c>
    </row>
    <row r="261" spans="1:20" s="6" customFormat="1" x14ac:dyDescent="0.25">
      <c r="A261" s="88">
        <v>14</v>
      </c>
      <c r="B261" s="89" t="s">
        <v>140</v>
      </c>
      <c r="C261" s="15">
        <f t="shared" si="119"/>
        <v>0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9">
        <f t="shared" si="120"/>
        <v>2</v>
      </c>
      <c r="K261" s="59">
        <v>0</v>
      </c>
      <c r="L261" s="59">
        <v>0</v>
      </c>
      <c r="M261" s="59">
        <v>2</v>
      </c>
      <c r="N261" s="9">
        <v>0</v>
      </c>
      <c r="O261" s="59">
        <v>0</v>
      </c>
      <c r="P261" s="59">
        <v>0</v>
      </c>
      <c r="Q261" s="9">
        <v>0</v>
      </c>
      <c r="R261" s="15">
        <v>0</v>
      </c>
      <c r="S261" s="9">
        <v>0</v>
      </c>
      <c r="T261" s="9">
        <v>0</v>
      </c>
    </row>
    <row r="262" spans="1:20" s="6" customFormat="1" x14ac:dyDescent="0.25">
      <c r="A262" s="88">
        <v>15</v>
      </c>
      <c r="B262" s="89" t="s">
        <v>141</v>
      </c>
      <c r="C262" s="15">
        <f t="shared" si="119"/>
        <v>0</v>
      </c>
      <c r="D262" s="59">
        <v>0</v>
      </c>
      <c r="E262" s="59">
        <v>0</v>
      </c>
      <c r="F262" s="59">
        <v>0</v>
      </c>
      <c r="G262" s="59">
        <v>0</v>
      </c>
      <c r="H262" s="59">
        <v>0</v>
      </c>
      <c r="I262" s="59">
        <v>0</v>
      </c>
      <c r="J262" s="9">
        <f t="shared" si="120"/>
        <v>1</v>
      </c>
      <c r="K262" s="59">
        <v>0</v>
      </c>
      <c r="L262" s="59">
        <v>0</v>
      </c>
      <c r="M262" s="59">
        <v>1</v>
      </c>
      <c r="N262" s="9">
        <v>0</v>
      </c>
      <c r="O262" s="59">
        <v>0</v>
      </c>
      <c r="P262" s="59">
        <v>0</v>
      </c>
      <c r="Q262" s="9">
        <v>0</v>
      </c>
      <c r="R262" s="15">
        <v>0</v>
      </c>
      <c r="S262" s="9">
        <v>0</v>
      </c>
      <c r="T262" s="9">
        <v>0</v>
      </c>
    </row>
    <row r="263" spans="1:20" s="6" customFormat="1" x14ac:dyDescent="0.25">
      <c r="A263" s="29">
        <v>16</v>
      </c>
      <c r="B263" s="89" t="s">
        <v>142</v>
      </c>
      <c r="C263" s="15">
        <f t="shared" si="119"/>
        <v>0</v>
      </c>
      <c r="D263" s="59">
        <v>0</v>
      </c>
      <c r="E263" s="59">
        <v>0</v>
      </c>
      <c r="F263" s="59">
        <v>0</v>
      </c>
      <c r="G263" s="59">
        <v>0</v>
      </c>
      <c r="H263" s="59">
        <v>0</v>
      </c>
      <c r="I263" s="59">
        <v>0</v>
      </c>
      <c r="J263" s="9">
        <f t="shared" si="120"/>
        <v>3</v>
      </c>
      <c r="K263" s="59">
        <v>0</v>
      </c>
      <c r="L263" s="59">
        <v>0</v>
      </c>
      <c r="M263" s="59">
        <v>3</v>
      </c>
      <c r="N263" s="9">
        <v>0</v>
      </c>
      <c r="O263" s="59">
        <v>0</v>
      </c>
      <c r="P263" s="59">
        <v>0</v>
      </c>
      <c r="Q263" s="9">
        <v>0</v>
      </c>
      <c r="R263" s="15">
        <v>0</v>
      </c>
      <c r="S263" s="9">
        <v>0</v>
      </c>
      <c r="T263" s="9">
        <v>0</v>
      </c>
    </row>
    <row r="264" spans="1:20" s="5" customFormat="1" x14ac:dyDescent="0.25">
      <c r="A264" s="91" t="s">
        <v>14</v>
      </c>
      <c r="B264" s="92"/>
      <c r="C264" s="15">
        <f>D264+E264+F264</f>
        <v>10818</v>
      </c>
      <c r="D264" s="9">
        <f t="shared" ref="D264:T264" si="121">SUM(D248:D263)</f>
        <v>7996</v>
      </c>
      <c r="E264" s="9">
        <f t="shared" si="121"/>
        <v>2268</v>
      </c>
      <c r="F264" s="9">
        <f t="shared" si="121"/>
        <v>554</v>
      </c>
      <c r="G264" s="9">
        <f t="shared" si="121"/>
        <v>879</v>
      </c>
      <c r="H264" s="9">
        <f t="shared" si="121"/>
        <v>3433</v>
      </c>
      <c r="I264" s="9">
        <f t="shared" si="121"/>
        <v>113</v>
      </c>
      <c r="J264" s="9">
        <f t="shared" si="121"/>
        <v>1749</v>
      </c>
      <c r="K264" s="9">
        <f t="shared" si="121"/>
        <v>23</v>
      </c>
      <c r="L264" s="9">
        <f t="shared" si="121"/>
        <v>327</v>
      </c>
      <c r="M264" s="9">
        <f t="shared" si="121"/>
        <v>857</v>
      </c>
      <c r="N264" s="9">
        <f t="shared" si="121"/>
        <v>2</v>
      </c>
      <c r="O264" s="9">
        <f t="shared" si="121"/>
        <v>538</v>
      </c>
      <c r="P264" s="9">
        <f t="shared" si="121"/>
        <v>2</v>
      </c>
      <c r="Q264" s="9">
        <f t="shared" si="121"/>
        <v>117</v>
      </c>
      <c r="R264" s="9">
        <f t="shared" si="121"/>
        <v>471</v>
      </c>
      <c r="S264" s="9">
        <f t="shared" si="121"/>
        <v>443</v>
      </c>
      <c r="T264" s="9">
        <f t="shared" si="121"/>
        <v>111</v>
      </c>
    </row>
    <row r="265" spans="1:20" s="6" customFormat="1" x14ac:dyDescent="0.25">
      <c r="A265" s="64"/>
      <c r="B265" s="1" t="s">
        <v>114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45"/>
    </row>
    <row r="266" spans="1:20" s="6" customFormat="1" x14ac:dyDescent="0.25">
      <c r="A266" s="19">
        <v>1</v>
      </c>
      <c r="B266" s="26" t="s">
        <v>90</v>
      </c>
      <c r="C266" s="15">
        <f t="shared" ref="C266:C273" si="122">D266+E266+F266</f>
        <v>3272</v>
      </c>
      <c r="D266" s="15">
        <v>2686</v>
      </c>
      <c r="E266" s="15">
        <v>586</v>
      </c>
      <c r="F266" s="15"/>
      <c r="G266" s="15">
        <v>330</v>
      </c>
      <c r="H266" s="15">
        <v>715</v>
      </c>
      <c r="I266" s="15">
        <v>35</v>
      </c>
      <c r="J266" s="9">
        <f>K266+M266+N266+O266+P266+L266</f>
        <v>390</v>
      </c>
      <c r="K266" s="15">
        <v>5</v>
      </c>
      <c r="L266" s="15">
        <v>55</v>
      </c>
      <c r="M266" s="15">
        <v>177</v>
      </c>
      <c r="N266" s="15">
        <v>18</v>
      </c>
      <c r="O266" s="15">
        <v>135</v>
      </c>
      <c r="P266" s="15">
        <v>0</v>
      </c>
      <c r="Q266" s="15">
        <v>62</v>
      </c>
      <c r="R266" s="15">
        <v>100</v>
      </c>
      <c r="S266" s="15">
        <v>18</v>
      </c>
      <c r="T266" s="15">
        <v>83</v>
      </c>
    </row>
    <row r="267" spans="1:20" s="6" customFormat="1" x14ac:dyDescent="0.25">
      <c r="A267" s="19">
        <v>2</v>
      </c>
      <c r="B267" s="26" t="s">
        <v>89</v>
      </c>
      <c r="C267" s="15">
        <f t="shared" si="122"/>
        <v>104</v>
      </c>
      <c r="D267" s="15">
        <v>77</v>
      </c>
      <c r="E267" s="15">
        <v>23</v>
      </c>
      <c r="F267" s="15">
        <v>4</v>
      </c>
      <c r="G267" s="15">
        <v>3</v>
      </c>
      <c r="H267" s="15">
        <v>102</v>
      </c>
      <c r="I267" s="15">
        <v>4</v>
      </c>
      <c r="J267" s="9">
        <f t="shared" ref="J267:J273" si="123">K267+M267+N267+O267+P267+L267</f>
        <v>19</v>
      </c>
      <c r="K267" s="15"/>
      <c r="L267" s="15">
        <v>3</v>
      </c>
      <c r="M267" s="15">
        <v>9</v>
      </c>
      <c r="N267" s="15"/>
      <c r="O267" s="15">
        <v>7</v>
      </c>
      <c r="P267" s="15"/>
      <c r="Q267" s="15">
        <v>2</v>
      </c>
      <c r="R267" s="15">
        <v>19</v>
      </c>
      <c r="S267" s="15">
        <v>19</v>
      </c>
      <c r="T267" s="15"/>
    </row>
    <row r="268" spans="1:20" s="6" customFormat="1" x14ac:dyDescent="0.25">
      <c r="A268" s="19">
        <v>3</v>
      </c>
      <c r="B268" s="26" t="s">
        <v>35</v>
      </c>
      <c r="C268" s="15">
        <f t="shared" si="122"/>
        <v>11</v>
      </c>
      <c r="D268" s="15">
        <v>11</v>
      </c>
      <c r="E268" s="15"/>
      <c r="F268" s="15"/>
      <c r="G268" s="15"/>
      <c r="H268" s="15">
        <v>9</v>
      </c>
      <c r="I268" s="15">
        <v>3</v>
      </c>
      <c r="J268" s="9">
        <f t="shared" si="123"/>
        <v>2</v>
      </c>
      <c r="K268" s="15"/>
      <c r="L268" s="15">
        <v>2</v>
      </c>
      <c r="M268" s="15"/>
      <c r="N268" s="15"/>
      <c r="O268" s="15"/>
      <c r="P268" s="15"/>
      <c r="Q268" s="15"/>
      <c r="R268" s="15"/>
      <c r="S268" s="15"/>
      <c r="T268" s="15"/>
    </row>
    <row r="269" spans="1:20" s="6" customFormat="1" x14ac:dyDescent="0.25">
      <c r="A269" s="29">
        <v>4</v>
      </c>
      <c r="B269" s="30" t="s">
        <v>91</v>
      </c>
      <c r="C269" s="15">
        <f t="shared" si="122"/>
        <v>6</v>
      </c>
      <c r="D269" s="9">
        <v>6</v>
      </c>
      <c r="E269" s="9"/>
      <c r="F269" s="9"/>
      <c r="G269" s="9"/>
      <c r="H269" s="9">
        <v>6</v>
      </c>
      <c r="I269" s="9">
        <v>2</v>
      </c>
      <c r="J269" s="9">
        <f t="shared" si="123"/>
        <v>8</v>
      </c>
      <c r="K269" s="9"/>
      <c r="L269" s="9">
        <v>4</v>
      </c>
      <c r="M269" s="9">
        <v>1</v>
      </c>
      <c r="N269" s="9"/>
      <c r="O269" s="9">
        <v>3</v>
      </c>
      <c r="P269" s="9"/>
      <c r="Q269" s="9"/>
      <c r="R269" s="15"/>
      <c r="S269" s="9"/>
      <c r="T269" s="9"/>
    </row>
    <row r="270" spans="1:20" s="6" customFormat="1" x14ac:dyDescent="0.25">
      <c r="A270" s="86">
        <v>5</v>
      </c>
      <c r="B270" s="30" t="s">
        <v>182</v>
      </c>
      <c r="C270" s="15">
        <f t="shared" si="122"/>
        <v>207</v>
      </c>
      <c r="D270" s="9">
        <v>12</v>
      </c>
      <c r="E270" s="9"/>
      <c r="F270" s="9">
        <v>195</v>
      </c>
      <c r="G270" s="9">
        <v>54</v>
      </c>
      <c r="H270" s="9">
        <v>133</v>
      </c>
      <c r="I270" s="9">
        <v>1</v>
      </c>
      <c r="J270" s="9">
        <f t="shared" si="123"/>
        <v>8</v>
      </c>
      <c r="K270" s="9"/>
      <c r="L270" s="9">
        <v>4</v>
      </c>
      <c r="M270" s="9">
        <v>3</v>
      </c>
      <c r="N270" s="9"/>
      <c r="O270" s="9"/>
      <c r="P270" s="9">
        <v>1</v>
      </c>
      <c r="Q270" s="9"/>
      <c r="R270" s="15"/>
      <c r="S270" s="9"/>
      <c r="T270" s="9"/>
    </row>
    <row r="271" spans="1:20" s="6" customFormat="1" x14ac:dyDescent="0.25">
      <c r="A271" s="86">
        <v>6</v>
      </c>
      <c r="B271" s="30" t="s">
        <v>124</v>
      </c>
      <c r="C271" s="15">
        <f t="shared" si="122"/>
        <v>3</v>
      </c>
      <c r="D271" s="9">
        <v>3</v>
      </c>
      <c r="E271" s="9"/>
      <c r="F271" s="9"/>
      <c r="G271" s="9"/>
      <c r="H271" s="9"/>
      <c r="I271" s="9">
        <v>1</v>
      </c>
      <c r="J271" s="9">
        <f t="shared" si="123"/>
        <v>1</v>
      </c>
      <c r="K271" s="9"/>
      <c r="L271" s="9">
        <v>1</v>
      </c>
      <c r="M271" s="9"/>
      <c r="N271" s="9"/>
      <c r="O271" s="9"/>
      <c r="P271" s="9"/>
      <c r="Q271" s="9"/>
      <c r="R271" s="15"/>
      <c r="S271" s="9"/>
      <c r="T271" s="9"/>
    </row>
    <row r="272" spans="1:20" s="6" customFormat="1" x14ac:dyDescent="0.25">
      <c r="A272" s="86">
        <v>7</v>
      </c>
      <c r="B272" s="30" t="s">
        <v>183</v>
      </c>
      <c r="C272" s="15">
        <f t="shared" si="122"/>
        <v>0</v>
      </c>
      <c r="D272" s="9"/>
      <c r="E272" s="9"/>
      <c r="F272" s="9"/>
      <c r="G272" s="9"/>
      <c r="H272" s="9"/>
      <c r="I272" s="9"/>
      <c r="J272" s="9">
        <f t="shared" si="123"/>
        <v>1</v>
      </c>
      <c r="K272" s="9"/>
      <c r="L272" s="9"/>
      <c r="M272" s="9">
        <v>1</v>
      </c>
      <c r="N272" s="9"/>
      <c r="O272" s="9"/>
      <c r="P272" s="9"/>
      <c r="Q272" s="9"/>
      <c r="R272" s="15"/>
      <c r="S272" s="9"/>
      <c r="T272" s="9"/>
    </row>
    <row r="273" spans="1:20" s="6" customFormat="1" x14ac:dyDescent="0.25">
      <c r="A273" s="86">
        <v>8</v>
      </c>
      <c r="B273" s="30" t="s">
        <v>229</v>
      </c>
      <c r="C273" s="15">
        <f t="shared" si="122"/>
        <v>87</v>
      </c>
      <c r="D273" s="9"/>
      <c r="E273" s="9"/>
      <c r="F273" s="9">
        <v>87</v>
      </c>
      <c r="G273" s="9">
        <v>8</v>
      </c>
      <c r="H273" s="9"/>
      <c r="I273" s="9"/>
      <c r="J273" s="9">
        <f t="shared" si="123"/>
        <v>8</v>
      </c>
      <c r="K273" s="9"/>
      <c r="L273" s="9">
        <v>4</v>
      </c>
      <c r="M273" s="9">
        <v>4</v>
      </c>
      <c r="N273" s="9"/>
      <c r="O273" s="9"/>
      <c r="P273" s="9"/>
      <c r="Q273" s="9"/>
      <c r="R273" s="15"/>
      <c r="S273" s="9"/>
      <c r="T273" s="9"/>
    </row>
    <row r="274" spans="1:20" s="5" customFormat="1" x14ac:dyDescent="0.25">
      <c r="A274" s="91" t="s">
        <v>14</v>
      </c>
      <c r="B274" s="92"/>
      <c r="C274" s="15">
        <f>D274+E274+F274</f>
        <v>3690</v>
      </c>
      <c r="D274" s="9">
        <f t="shared" ref="D274:T274" si="124">SUM(D266:D273)</f>
        <v>2795</v>
      </c>
      <c r="E274" s="9">
        <f t="shared" si="124"/>
        <v>609</v>
      </c>
      <c r="F274" s="9">
        <f t="shared" si="124"/>
        <v>286</v>
      </c>
      <c r="G274" s="9">
        <f t="shared" si="124"/>
        <v>395</v>
      </c>
      <c r="H274" s="9">
        <f t="shared" si="124"/>
        <v>965</v>
      </c>
      <c r="I274" s="9">
        <f t="shared" si="124"/>
        <v>46</v>
      </c>
      <c r="J274" s="9">
        <f t="shared" si="124"/>
        <v>437</v>
      </c>
      <c r="K274" s="9">
        <f t="shared" si="124"/>
        <v>5</v>
      </c>
      <c r="L274" s="9">
        <f t="shared" si="124"/>
        <v>73</v>
      </c>
      <c r="M274" s="9">
        <f t="shared" si="124"/>
        <v>195</v>
      </c>
      <c r="N274" s="9">
        <f t="shared" si="124"/>
        <v>18</v>
      </c>
      <c r="O274" s="9">
        <f t="shared" si="124"/>
        <v>145</v>
      </c>
      <c r="P274" s="9">
        <f t="shared" si="124"/>
        <v>1</v>
      </c>
      <c r="Q274" s="9">
        <f t="shared" si="124"/>
        <v>64</v>
      </c>
      <c r="R274" s="9">
        <f t="shared" si="124"/>
        <v>119</v>
      </c>
      <c r="S274" s="9">
        <f t="shared" si="124"/>
        <v>37</v>
      </c>
      <c r="T274" s="9">
        <f t="shared" si="124"/>
        <v>83</v>
      </c>
    </row>
    <row r="275" spans="1:20" s="6" customFormat="1" x14ac:dyDescent="0.25">
      <c r="A275" s="90"/>
      <c r="B275" s="54" t="s">
        <v>115</v>
      </c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5"/>
    </row>
    <row r="276" spans="1:20" s="6" customFormat="1" x14ac:dyDescent="0.25">
      <c r="A276" s="19">
        <v>1</v>
      </c>
      <c r="B276" s="26" t="s">
        <v>219</v>
      </c>
      <c r="C276" s="15">
        <f t="shared" ref="C276:C285" si="125">D276+E276+F276</f>
        <v>226</v>
      </c>
      <c r="D276" s="15">
        <v>213</v>
      </c>
      <c r="E276" s="15">
        <v>0</v>
      </c>
      <c r="F276" s="15">
        <v>13</v>
      </c>
      <c r="G276" s="15">
        <v>6</v>
      </c>
      <c r="H276" s="15">
        <v>224</v>
      </c>
      <c r="I276" s="15">
        <v>6</v>
      </c>
      <c r="J276" s="9">
        <f>K276+L276+M276+N276+O276+P276</f>
        <v>22</v>
      </c>
      <c r="K276" s="15">
        <v>0</v>
      </c>
      <c r="L276" s="15">
        <v>1</v>
      </c>
      <c r="M276" s="15">
        <v>8</v>
      </c>
      <c r="N276" s="15">
        <v>0</v>
      </c>
      <c r="O276" s="15">
        <v>8</v>
      </c>
      <c r="P276" s="15">
        <v>5</v>
      </c>
      <c r="Q276" s="15">
        <v>0</v>
      </c>
      <c r="R276" s="15">
        <v>0</v>
      </c>
      <c r="S276" s="15">
        <v>0</v>
      </c>
      <c r="T276" s="15">
        <v>0</v>
      </c>
    </row>
    <row r="277" spans="1:20" s="6" customFormat="1" x14ac:dyDescent="0.25">
      <c r="A277" s="19">
        <v>2</v>
      </c>
      <c r="B277" s="26" t="s">
        <v>143</v>
      </c>
      <c r="C277" s="15">
        <f t="shared" si="125"/>
        <v>0</v>
      </c>
      <c r="D277" s="15">
        <v>0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9">
        <f t="shared" ref="J277:J285" si="126">K277+L277+M277+N277+O277+P277</f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</row>
    <row r="278" spans="1:20" s="6" customFormat="1" x14ac:dyDescent="0.25">
      <c r="A278" s="19">
        <v>3</v>
      </c>
      <c r="B278" s="26" t="s">
        <v>92</v>
      </c>
      <c r="C278" s="15">
        <f t="shared" si="125"/>
        <v>3614</v>
      </c>
      <c r="D278" s="15">
        <v>2750</v>
      </c>
      <c r="E278" s="15">
        <v>186</v>
      </c>
      <c r="F278" s="15">
        <v>678</v>
      </c>
      <c r="G278" s="15">
        <v>1006</v>
      </c>
      <c r="H278" s="15">
        <v>1550</v>
      </c>
      <c r="I278" s="15">
        <v>52</v>
      </c>
      <c r="J278" s="9">
        <f t="shared" si="126"/>
        <v>324</v>
      </c>
      <c r="K278" s="15">
        <v>2</v>
      </c>
      <c r="L278" s="15">
        <v>51</v>
      </c>
      <c r="M278" s="15">
        <v>150</v>
      </c>
      <c r="N278" s="15">
        <v>0</v>
      </c>
      <c r="O278" s="15">
        <v>104</v>
      </c>
      <c r="P278" s="15">
        <v>17</v>
      </c>
      <c r="Q278" s="15">
        <v>0</v>
      </c>
      <c r="R278" s="15">
        <v>84</v>
      </c>
      <c r="S278" s="15">
        <v>9</v>
      </c>
      <c r="T278" s="15">
        <v>105</v>
      </c>
    </row>
    <row r="279" spans="1:20" s="6" customFormat="1" x14ac:dyDescent="0.25">
      <c r="A279" s="82">
        <v>4</v>
      </c>
      <c r="B279" s="26" t="s">
        <v>51</v>
      </c>
      <c r="C279" s="15">
        <f t="shared" si="125"/>
        <v>2117</v>
      </c>
      <c r="D279" s="15">
        <v>1830</v>
      </c>
      <c r="E279" s="15">
        <v>88</v>
      </c>
      <c r="F279" s="15">
        <v>199</v>
      </c>
      <c r="G279" s="15">
        <v>111</v>
      </c>
      <c r="H279" s="15">
        <v>46</v>
      </c>
      <c r="I279" s="15">
        <v>36</v>
      </c>
      <c r="J279" s="9">
        <f t="shared" si="126"/>
        <v>225</v>
      </c>
      <c r="K279" s="15">
        <v>0</v>
      </c>
      <c r="L279" s="15">
        <v>25</v>
      </c>
      <c r="M279" s="15">
        <v>95</v>
      </c>
      <c r="N279" s="15">
        <v>0</v>
      </c>
      <c r="O279" s="15">
        <v>74</v>
      </c>
      <c r="P279" s="15">
        <v>31</v>
      </c>
      <c r="Q279" s="15">
        <v>0</v>
      </c>
      <c r="R279" s="15">
        <v>20</v>
      </c>
      <c r="S279" s="15">
        <v>0</v>
      </c>
      <c r="T279" s="15">
        <v>20</v>
      </c>
    </row>
    <row r="280" spans="1:20" s="6" customFormat="1" x14ac:dyDescent="0.25">
      <c r="A280" s="82">
        <v>5</v>
      </c>
      <c r="B280" s="26" t="s">
        <v>178</v>
      </c>
      <c r="C280" s="15">
        <f t="shared" si="125"/>
        <v>0</v>
      </c>
      <c r="D280" s="15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9">
        <f t="shared" si="126"/>
        <v>2</v>
      </c>
      <c r="K280" s="15">
        <v>0</v>
      </c>
      <c r="L280" s="15">
        <v>0</v>
      </c>
      <c r="M280" s="15">
        <v>2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</row>
    <row r="281" spans="1:20" s="6" customFormat="1" x14ac:dyDescent="0.25">
      <c r="A281" s="82">
        <v>6</v>
      </c>
      <c r="B281" s="26" t="s">
        <v>179</v>
      </c>
      <c r="C281" s="15">
        <f t="shared" si="125"/>
        <v>0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0</v>
      </c>
      <c r="J281" s="9">
        <f t="shared" si="126"/>
        <v>10</v>
      </c>
      <c r="K281" s="15">
        <v>0</v>
      </c>
      <c r="L281" s="15">
        <v>5</v>
      </c>
      <c r="M281" s="15">
        <v>5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</row>
    <row r="282" spans="1:20" s="6" customFormat="1" x14ac:dyDescent="0.25">
      <c r="A282" s="82">
        <v>7</v>
      </c>
      <c r="B282" s="26" t="s">
        <v>180</v>
      </c>
      <c r="C282" s="15">
        <f t="shared" si="125"/>
        <v>0</v>
      </c>
      <c r="D282" s="15">
        <v>0</v>
      </c>
      <c r="E282" s="15">
        <v>0</v>
      </c>
      <c r="F282" s="15">
        <v>0</v>
      </c>
      <c r="G282" s="15">
        <v>0</v>
      </c>
      <c r="H282" s="15">
        <v>0</v>
      </c>
      <c r="I282" s="15">
        <v>0</v>
      </c>
      <c r="J282" s="9">
        <f t="shared" si="126"/>
        <v>1</v>
      </c>
      <c r="K282" s="15">
        <v>0</v>
      </c>
      <c r="L282" s="15">
        <v>0</v>
      </c>
      <c r="M282" s="15">
        <v>1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</row>
    <row r="283" spans="1:20" s="6" customFormat="1" x14ac:dyDescent="0.25">
      <c r="A283" s="82">
        <v>8</v>
      </c>
      <c r="B283" s="26" t="s">
        <v>218</v>
      </c>
      <c r="C283" s="15">
        <f t="shared" si="125"/>
        <v>0</v>
      </c>
      <c r="D283" s="15"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9">
        <f t="shared" si="126"/>
        <v>1</v>
      </c>
      <c r="K283" s="15">
        <v>0</v>
      </c>
      <c r="L283" s="15">
        <v>0</v>
      </c>
      <c r="M283" s="15">
        <v>1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</row>
    <row r="284" spans="1:20" s="6" customFormat="1" x14ac:dyDescent="0.25">
      <c r="A284" s="82">
        <v>9</v>
      </c>
      <c r="B284" s="26" t="s">
        <v>181</v>
      </c>
      <c r="C284" s="15">
        <f t="shared" si="125"/>
        <v>0</v>
      </c>
      <c r="D284" s="15">
        <v>0</v>
      </c>
      <c r="E284" s="15">
        <v>0</v>
      </c>
      <c r="F284" s="15">
        <v>0</v>
      </c>
      <c r="G284" s="15">
        <v>0</v>
      </c>
      <c r="H284" s="15">
        <v>0</v>
      </c>
      <c r="I284" s="15">
        <v>0</v>
      </c>
      <c r="J284" s="9">
        <f t="shared" si="126"/>
        <v>1</v>
      </c>
      <c r="K284" s="15">
        <v>0</v>
      </c>
      <c r="L284" s="15">
        <v>0</v>
      </c>
      <c r="M284" s="15">
        <v>1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</row>
    <row r="285" spans="1:20" s="5" customFormat="1" x14ac:dyDescent="0.25">
      <c r="A285" s="91" t="s">
        <v>14</v>
      </c>
      <c r="B285" s="92"/>
      <c r="C285" s="15">
        <f t="shared" si="125"/>
        <v>5957</v>
      </c>
      <c r="D285" s="15">
        <f t="shared" ref="D285:K285" si="127">SUM(D276:D284)</f>
        <v>4793</v>
      </c>
      <c r="E285" s="15">
        <f t="shared" si="127"/>
        <v>274</v>
      </c>
      <c r="F285" s="15">
        <f t="shared" si="127"/>
        <v>890</v>
      </c>
      <c r="G285" s="15">
        <f t="shared" si="127"/>
        <v>1123</v>
      </c>
      <c r="H285" s="15">
        <f t="shared" si="127"/>
        <v>1820</v>
      </c>
      <c r="I285" s="15">
        <f t="shared" si="127"/>
        <v>94</v>
      </c>
      <c r="J285" s="9">
        <f t="shared" si="126"/>
        <v>586</v>
      </c>
      <c r="K285" s="15">
        <f t="shared" si="127"/>
        <v>2</v>
      </c>
      <c r="L285" s="15">
        <f t="shared" ref="L285" si="128">SUM(L276:L284)</f>
        <v>82</v>
      </c>
      <c r="M285" s="15">
        <f t="shared" ref="M285" si="129">SUM(M276:M284)</f>
        <v>263</v>
      </c>
      <c r="N285" s="15">
        <f t="shared" ref="N285" si="130">SUM(N276:N284)</f>
        <v>0</v>
      </c>
      <c r="O285" s="15">
        <f t="shared" ref="O285" si="131">SUM(O276:O284)</f>
        <v>186</v>
      </c>
      <c r="P285" s="15">
        <f t="shared" ref="P285" si="132">SUM(P276:P284)</f>
        <v>53</v>
      </c>
      <c r="Q285" s="15">
        <f t="shared" ref="Q285" si="133">SUM(Q276:Q284)</f>
        <v>0</v>
      </c>
      <c r="R285" s="15">
        <f t="shared" ref="R285" si="134">SUM(R276:R284)</f>
        <v>104</v>
      </c>
      <c r="S285" s="15">
        <f t="shared" ref="S285" si="135">SUM(S276:S284)</f>
        <v>9</v>
      </c>
      <c r="T285" s="15">
        <f t="shared" ref="T285" si="136">SUM(T276:T284)</f>
        <v>125</v>
      </c>
    </row>
    <row r="286" spans="1:20" x14ac:dyDescent="0.3">
      <c r="A286" s="10"/>
      <c r="C286" s="11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:20" hidden="1" x14ac:dyDescent="0.3">
      <c r="A287" s="10"/>
      <c r="C287" s="12">
        <f>C10-C95</f>
        <v>211929</v>
      </c>
      <c r="D287" s="10"/>
      <c r="E287" s="10"/>
      <c r="F287" s="10"/>
      <c r="G287" s="10"/>
      <c r="H287" s="13">
        <f>H10-H95</f>
        <v>75726</v>
      </c>
      <c r="I287" s="10"/>
      <c r="J287" s="13">
        <f>J10-J95</f>
        <v>23061</v>
      </c>
      <c r="K287" s="10"/>
      <c r="L287" s="10"/>
      <c r="M287" s="10"/>
      <c r="N287" s="10"/>
      <c r="O287" s="10"/>
      <c r="P287" s="10"/>
      <c r="Q287" s="10"/>
      <c r="R287" s="13">
        <f>R10-R95</f>
        <v>6895</v>
      </c>
      <c r="S287" s="10"/>
      <c r="T287" s="10"/>
    </row>
    <row r="288" spans="1:20" hidden="1" x14ac:dyDescent="0.3">
      <c r="A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10"/>
      <c r="T288" s="10"/>
    </row>
    <row r="289" spans="1:20" ht="21.75" hidden="1" customHeight="1" x14ac:dyDescent="0.3">
      <c r="A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1:20" hidden="1" x14ac:dyDescent="0.3">
      <c r="A290" s="14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1:20" x14ac:dyDescent="0.3">
      <c r="A291" s="14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1:20" x14ac:dyDescent="0.3">
      <c r="A292" s="108"/>
      <c r="B292" s="108"/>
    </row>
  </sheetData>
  <mergeCells count="51">
    <mergeCell ref="A189:B189"/>
    <mergeCell ref="A239:B239"/>
    <mergeCell ref="A264:B264"/>
    <mergeCell ref="K7:N7"/>
    <mergeCell ref="O7:P7"/>
    <mergeCell ref="R6:R8"/>
    <mergeCell ref="A292:B292"/>
    <mergeCell ref="A156:B156"/>
    <mergeCell ref="A202:B202"/>
    <mergeCell ref="A54:B54"/>
    <mergeCell ref="A118:B118"/>
    <mergeCell ref="A124:B124"/>
    <mergeCell ref="A138:B138"/>
    <mergeCell ref="A98:B98"/>
    <mergeCell ref="B139:C139"/>
    <mergeCell ref="B96:C96"/>
    <mergeCell ref="A274:B274"/>
    <mergeCell ref="B125:C125"/>
    <mergeCell ref="A285:B285"/>
    <mergeCell ref="A2:Q2"/>
    <mergeCell ref="U8:V8"/>
    <mergeCell ref="B6:B8"/>
    <mergeCell ref="C6:C8"/>
    <mergeCell ref="D6:I6"/>
    <mergeCell ref="G7:I7"/>
    <mergeCell ref="D7:D8"/>
    <mergeCell ref="E7:E8"/>
    <mergeCell ref="F7:F8"/>
    <mergeCell ref="A3:T3"/>
    <mergeCell ref="S6:T6"/>
    <mergeCell ref="S7:S8"/>
    <mergeCell ref="T7:T8"/>
    <mergeCell ref="K6:Q6"/>
    <mergeCell ref="A6:A8"/>
    <mergeCell ref="J6:J8"/>
    <mergeCell ref="A246:B246"/>
    <mergeCell ref="A10:B10"/>
    <mergeCell ref="A35:B35"/>
    <mergeCell ref="A24:B24"/>
    <mergeCell ref="A70:B70"/>
    <mergeCell ref="A51:B51"/>
    <mergeCell ref="A44:B44"/>
    <mergeCell ref="A110:B110"/>
    <mergeCell ref="A61:B61"/>
    <mergeCell ref="A148:B148"/>
    <mergeCell ref="B71:C71"/>
    <mergeCell ref="B62:C62"/>
    <mergeCell ref="B99:C99"/>
    <mergeCell ref="A81:B81"/>
    <mergeCell ref="A95:B95"/>
    <mergeCell ref="B55:C55"/>
  </mergeCells>
  <pageMargins left="0.39370078740157483" right="0.19685039370078741" top="0.19685039370078741" bottom="0.19685039370078741" header="0.31496062992125984" footer="0.31496062992125984"/>
  <pageSetup paperSize="9" scale="54" fitToHeight="1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Бадьин Василий Николаевич</dc:creator>
  <cp:lastModifiedBy>Бадьин Василий Николаевич</cp:lastModifiedBy>
  <cp:lastPrinted>2021-02-20T02:31:52Z</cp:lastPrinted>
  <dcterms:created xsi:type="dcterms:W3CDTF">2015-08-03T06:21:57Z</dcterms:created>
  <dcterms:modified xsi:type="dcterms:W3CDTF">2021-02-20T02:31:57Z</dcterms:modified>
</cp:coreProperties>
</file>